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/>
  <mc:AlternateContent xmlns:mc="http://schemas.openxmlformats.org/markup-compatibility/2006">
    <mc:Choice Requires="x15">
      <x15ac:absPath xmlns:x15ac="http://schemas.microsoft.com/office/spreadsheetml/2010/11/ac" url="/Volumes/Data/Box2023/"/>
    </mc:Choice>
  </mc:AlternateContent>
  <xr:revisionPtr revIDLastSave="0" documentId="13_ncr:1_{FBE25052-E1FC-7349-B903-DFD7464B4946}" xr6:coauthVersionLast="47" xr6:coauthVersionMax="47" xr10:uidLastSave="{00000000-0000-0000-0000-000000000000}"/>
  <bookViews>
    <workbookView xWindow="0" yWindow="500" windowWidth="31340" windowHeight="23000" xr2:uid="{00000000-000D-0000-FFFF-FFFF00000000}"/>
  </bookViews>
  <sheets>
    <sheet name="注意事項" sheetId="19" r:id="rId1"/>
    <sheet name="BS" sheetId="16" r:id="rId2"/>
    <sheet name="VS" sheetId="9" r:id="rId3"/>
    <sheet name="技能章集計R 年度" sheetId="21" r:id="rId4"/>
    <sheet name="." sheetId="22" state="hidden" r:id="rId5"/>
  </sheets>
  <definedNames>
    <definedName name="_xlnm.Print_Area" localSheetId="4">'.'!$A$1:$P$23</definedName>
    <definedName name="_xlnm.Print_Area" localSheetId="1">BS!$A$1:$AD$259</definedName>
    <definedName name="_xlnm.Print_Area" localSheetId="2">VS!$A$1:$AD$259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7" i="16" l="1"/>
  <c r="Z247" i="9" l="1"/>
  <c r="Z251" i="9"/>
  <c r="Z249" i="9"/>
  <c r="Z245" i="9"/>
  <c r="AA245" i="9" s="1"/>
  <c r="Z251" i="16"/>
  <c r="Z249" i="16"/>
  <c r="Z245" i="16"/>
  <c r="AA245" i="16" s="1"/>
  <c r="AA249" i="16" l="1"/>
  <c r="AA249" i="9"/>
  <c r="AK217" i="9"/>
  <c r="AG217" i="9"/>
  <c r="AI221" i="9"/>
  <c r="AI207" i="9"/>
  <c r="AB69" i="9"/>
  <c r="H156" i="9"/>
  <c r="H154" i="9"/>
  <c r="H152" i="9"/>
  <c r="H150" i="9"/>
  <c r="H148" i="9"/>
  <c r="H146" i="9"/>
  <c r="H143" i="9"/>
  <c r="AI219" i="9" l="1"/>
  <c r="AK215" i="9"/>
  <c r="AG215" i="9"/>
  <c r="AI205" i="9"/>
  <c r="AK195" i="9"/>
  <c r="AI195" i="9"/>
  <c r="AG195" i="9"/>
  <c r="AK193" i="9"/>
  <c r="AI193" i="9"/>
  <c r="AG193" i="9"/>
  <c r="AI171" i="9"/>
  <c r="AG171" i="9"/>
  <c r="AI169" i="9"/>
  <c r="AG169" i="9"/>
  <c r="AI166" i="9"/>
  <c r="AG166" i="9"/>
  <c r="AI164" i="9"/>
  <c r="AG164" i="9"/>
  <c r="AI161" i="9"/>
  <c r="AG161" i="9"/>
  <c r="AI159" i="9"/>
  <c r="AG159" i="9"/>
  <c r="AI156" i="9"/>
  <c r="AG156" i="9"/>
  <c r="AI154" i="9"/>
  <c r="AG154" i="9"/>
  <c r="AI151" i="9"/>
  <c r="AG151" i="9"/>
  <c r="AI149" i="9"/>
  <c r="AG149" i="9"/>
  <c r="AI129" i="9"/>
  <c r="AG129" i="9"/>
  <c r="AI127" i="9"/>
  <c r="AG127" i="9"/>
  <c r="AI107" i="9"/>
  <c r="AG107" i="9"/>
  <c r="AI105" i="9"/>
  <c r="AG105" i="9"/>
  <c r="AH246" i="9" s="1"/>
  <c r="AB258" i="9"/>
  <c r="N245" i="9" s="1"/>
  <c r="P245" i="9" s="1"/>
  <c r="P249" i="9" s="1"/>
  <c r="P252" i="9" s="1"/>
  <c r="AK215" i="16"/>
  <c r="AK217" i="16"/>
  <c r="AG217" i="16"/>
  <c r="AI205" i="16"/>
  <c r="AI219" i="16"/>
  <c r="AG215" i="16"/>
  <c r="AI221" i="16"/>
  <c r="AI207" i="16"/>
  <c r="AK195" i="16"/>
  <c r="AI195" i="16"/>
  <c r="AG195" i="16"/>
  <c r="AI171" i="16"/>
  <c r="AG171" i="16"/>
  <c r="AI166" i="16"/>
  <c r="AG166" i="16"/>
  <c r="AI161" i="16"/>
  <c r="AG161" i="16"/>
  <c r="AI156" i="16"/>
  <c r="AG156" i="16"/>
  <c r="AI151" i="16"/>
  <c r="AG151" i="16"/>
  <c r="AI129" i="16"/>
  <c r="AG129" i="16"/>
  <c r="AI107" i="16"/>
  <c r="AG107" i="16"/>
  <c r="AI246" i="9" l="1"/>
  <c r="AI257" i="9" s="1"/>
  <c r="AI253" i="9"/>
  <c r="AI250" i="9"/>
  <c r="AH245" i="9"/>
  <c r="AH249" i="9"/>
  <c r="AH252" i="9"/>
  <c r="AI245" i="9"/>
  <c r="AI249" i="9"/>
  <c r="AI252" i="9"/>
  <c r="AH250" i="9"/>
  <c r="AH257" i="9" s="1"/>
  <c r="AH253" i="9"/>
  <c r="N249" i="9"/>
  <c r="AI256" i="9" l="1"/>
  <c r="AH256" i="9"/>
  <c r="AU19" i="21" l="1"/>
  <c r="AT19" i="21"/>
  <c r="AR19" i="21"/>
  <c r="AP19" i="21"/>
  <c r="AU15" i="21"/>
  <c r="AT15" i="21"/>
  <c r="AR15" i="21"/>
  <c r="AP15" i="21"/>
  <c r="AM19" i="21"/>
  <c r="AL19" i="21"/>
  <c r="AJ19" i="21"/>
  <c r="AH19" i="21"/>
  <c r="AM15" i="21"/>
  <c r="AL15" i="21"/>
  <c r="AJ15" i="21"/>
  <c r="AH15" i="21"/>
  <c r="AE19" i="21"/>
  <c r="AD19" i="21"/>
  <c r="AB19" i="21"/>
  <c r="Z19" i="21"/>
  <c r="AE15" i="21"/>
  <c r="AD15" i="21"/>
  <c r="AB15" i="21"/>
  <c r="Z15" i="21"/>
  <c r="W19" i="21"/>
  <c r="V19" i="21"/>
  <c r="T19" i="21"/>
  <c r="R19" i="21"/>
  <c r="W15" i="21"/>
  <c r="V15" i="21"/>
  <c r="T15" i="21"/>
  <c r="R15" i="21"/>
  <c r="O19" i="21"/>
  <c r="N19" i="21"/>
  <c r="L19" i="21"/>
  <c r="J19" i="21"/>
  <c r="O15" i="21"/>
  <c r="N15" i="21"/>
  <c r="L15" i="21"/>
  <c r="J15" i="21"/>
  <c r="B15" i="21"/>
  <c r="D15" i="21"/>
  <c r="F15" i="21"/>
  <c r="G15" i="21"/>
  <c r="B19" i="21"/>
  <c r="B10" i="21" s="1"/>
  <c r="D19" i="21"/>
  <c r="D10" i="21" s="1"/>
  <c r="F19" i="21"/>
  <c r="G19" i="21"/>
  <c r="D6" i="21"/>
  <c r="B6" i="21"/>
  <c r="F10" i="21" l="1"/>
  <c r="G6" i="21"/>
  <c r="S252" i="9"/>
  <c r="R252" i="9"/>
  <c r="S249" i="9"/>
  <c r="R245" i="9"/>
  <c r="R249" i="9"/>
  <c r="S245" i="9"/>
  <c r="G10" i="21"/>
  <c r="F6" i="21"/>
  <c r="AB258" i="16" l="1"/>
  <c r="N245" i="16" l="1"/>
  <c r="AK193" i="16"/>
  <c r="AI193" i="16"/>
  <c r="AG193" i="16"/>
  <c r="AI169" i="16"/>
  <c r="AG169" i="16"/>
  <c r="AI164" i="16"/>
  <c r="AG164" i="16"/>
  <c r="AI159" i="16"/>
  <c r="AG159" i="16"/>
  <c r="AI154" i="16"/>
  <c r="AG154" i="16"/>
  <c r="AI149" i="16"/>
  <c r="AG149" i="16"/>
  <c r="AI127" i="16"/>
  <c r="AG127" i="16"/>
  <c r="AI105" i="16"/>
  <c r="AG105" i="16"/>
  <c r="S252" i="16" l="1"/>
  <c r="S249" i="16"/>
  <c r="R245" i="16"/>
  <c r="AH246" i="16"/>
  <c r="R252" i="16"/>
  <c r="R249" i="16"/>
  <c r="S245" i="16"/>
  <c r="AH245" i="16"/>
  <c r="AH256" i="16" s="1"/>
  <c r="AH253" i="16"/>
  <c r="AI253" i="16"/>
  <c r="AH250" i="16"/>
  <c r="AH249" i="16"/>
  <c r="AI250" i="16"/>
  <c r="AI249" i="16"/>
  <c r="AH252" i="16"/>
  <c r="AI246" i="16"/>
  <c r="AI245" i="16"/>
  <c r="AI252" i="16"/>
  <c r="AH257" i="16"/>
  <c r="F125" i="9" l="1"/>
  <c r="H127" i="9"/>
  <c r="H125" i="9"/>
  <c r="F127" i="9"/>
  <c r="H123" i="9"/>
  <c r="F120" i="9"/>
  <c r="F118" i="9"/>
  <c r="AB45" i="9"/>
  <c r="AB43" i="9"/>
  <c r="H137" i="16" l="1"/>
  <c r="H135" i="16"/>
  <c r="R25" i="16"/>
  <c r="D84" i="16"/>
  <c r="H120" i="9"/>
  <c r="H118" i="9"/>
  <c r="H125" i="16"/>
  <c r="H123" i="16"/>
  <c r="U173" i="16"/>
  <c r="U258" i="16" s="1"/>
  <c r="U173" i="9"/>
  <c r="U258" i="9" s="1"/>
  <c r="AB41" i="9" l="1"/>
  <c r="Z45" i="9"/>
  <c r="Z43" i="9"/>
  <c r="H80" i="9" l="1"/>
  <c r="D54" i="9"/>
  <c r="H139" i="16" l="1"/>
  <c r="H142" i="16"/>
  <c r="H144" i="16"/>
  <c r="H156" i="16"/>
  <c r="H154" i="16"/>
  <c r="H152" i="16"/>
  <c r="H150" i="16"/>
  <c r="H148" i="16"/>
  <c r="H115" i="16"/>
  <c r="H113" i="16"/>
  <c r="AB67" i="16"/>
  <c r="H121" i="16" s="1"/>
  <c r="AB58" i="16"/>
  <c r="AB56" i="16"/>
  <c r="AB53" i="16"/>
  <c r="AB77" i="16"/>
  <c r="R77" i="16"/>
  <c r="R58" i="16"/>
  <c r="R56" i="16"/>
  <c r="R53" i="16"/>
  <c r="H77" i="16"/>
  <c r="R27" i="16"/>
  <c r="R26" i="16"/>
  <c r="R24" i="16"/>
  <c r="R22" i="16"/>
  <c r="H56" i="16"/>
  <c r="H116" i="9"/>
  <c r="AB33" i="9"/>
  <c r="AB31" i="9"/>
  <c r="R69" i="9"/>
  <c r="R67" i="9"/>
  <c r="R65" i="9"/>
  <c r="R63" i="9"/>
  <c r="R61" i="9"/>
  <c r="R58" i="9"/>
  <c r="R56" i="9"/>
  <c r="R53" i="9"/>
  <c r="R51" i="9"/>
  <c r="R49" i="9"/>
  <c r="R33" i="9"/>
  <c r="R31" i="9"/>
  <c r="H43" i="9"/>
  <c r="F123" i="9" l="1"/>
  <c r="F123" i="16" l="1"/>
  <c r="K173" i="16" l="1"/>
  <c r="K258" i="16" s="1"/>
  <c r="X173" i="16"/>
  <c r="X258" i="16" s="1"/>
  <c r="X173" i="9"/>
  <c r="X258" i="9" s="1"/>
  <c r="K173" i="9"/>
  <c r="K258" i="9" s="1"/>
  <c r="AB173" i="9" l="1"/>
  <c r="AB86" i="9"/>
  <c r="D127" i="16"/>
  <c r="F127" i="16"/>
  <c r="H127" i="16"/>
  <c r="AB173" i="16" l="1"/>
  <c r="F121" i="16"/>
  <c r="F125" i="16"/>
  <c r="D125" i="16"/>
  <c r="D123" i="16"/>
  <c r="D121" i="16"/>
  <c r="AB86" i="16" l="1"/>
  <c r="N249" i="16" l="1"/>
  <c r="P245" i="16" l="1"/>
  <c r="P249" i="16" l="1"/>
  <c r="P252" i="16" s="1"/>
  <c r="AI257" i="16" l="1"/>
  <c r="AI25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USEL</author>
    <author>USER</author>
  </authors>
  <commentList>
    <comment ref="J56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月の輪は、初級章課目を履修することから、
月の輪で初級課目（１）を履修した場合
技能章の計測章細目（１）にもサインする。</t>
        </r>
      </text>
    </comment>
    <comment ref="N61" authorId="0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>文章ではなく
語句である</t>
        </r>
      </text>
    </comment>
    <comment ref="X61" authorId="0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数字も文字であるから、文章に数字を含めてもよい。
距離は問われていない。</t>
        </r>
      </text>
    </comment>
    <comment ref="A84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月の輪を修了のスカウトは、
BSへ上進し、ちかい をたて
初級スカウトになります。</t>
        </r>
      </text>
    </comment>
    <comment ref="X8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登録番号など</t>
        </r>
      </text>
    </comment>
    <comment ref="AB133" authorId="1" shapeId="0" xr:uid="{00000000-0006-0000-0100-000006000000}">
      <text>
        <r>
          <rPr>
            <sz val="12"/>
            <color indexed="81"/>
            <rFont val="ＭＳ Ｐゴシック"/>
            <family val="3"/>
            <charset val="128"/>
          </rPr>
          <t xml:space="preserve">日赤救急員養成講習での認定に
６．食中毒と８．熱中症が追加○となっています。
赤十字基礎講習検定合格者「赤十字ベーシックライフサポーター」認定証
赤十字救急員養成講習＝救急員養成講習検定合格者「赤十字ファーストエイドプロバイダー」認定証
『野外活動における応急手当て 救急法　改訂版２０２２』　または　『最新の教育規程　技能章救急法の細目』
を参照
</t>
        </r>
      </text>
    </comment>
    <comment ref="T177" authorId="0" shapeId="0" xr:uid="{00000000-0006-0000-0100-000007000000}">
      <text>
        <r>
          <rPr>
            <sz val="12"/>
            <color indexed="81"/>
            <rFont val="ＭＳ Ｐゴシック"/>
            <family val="3"/>
            <charset val="128"/>
          </rPr>
          <t>月の輪は、初級章課目を履修することから、
月の輪で初級課目（１）を履修した場合
技能章の計測章細目（１）にもサインする。</t>
        </r>
      </text>
    </comment>
    <comment ref="X177" authorId="0" shapeId="0" xr:uid="{00000000-0006-0000-0100-000008000000}">
      <text>
        <r>
          <rPr>
            <sz val="12"/>
            <color indexed="81"/>
            <rFont val="ＭＳ Ｐゴシック"/>
            <family val="3"/>
            <charset val="128"/>
          </rPr>
          <t>文字数は問われていない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USEL</author>
    <author>USER</author>
  </authors>
  <commentList>
    <comment ref="X8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登録番号など</t>
        </r>
      </text>
    </comment>
    <comment ref="AB133" authorId="1" shapeId="0" xr:uid="{00000000-0006-0000-02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日赤救急員養成講習での認定に
６．食中毒と８．熱中症が追加○となっています。
赤十字基礎講習検定合格者「赤十字ベーシックライフサポーター」認定証
赤十字救急員養成講習＝救急員養成講習検定合格者「赤十字ファーストエイドプロバイダー」認定証
『野外活動における応急手当て 救急法　改訂版２０２２』　または　『最新の教育規程　技能章救急法の細目』
を参照
</t>
        </r>
      </text>
    </comment>
    <comment ref="T177" authorId="0" shapeId="0" xr:uid="{00000000-0006-0000-0200-000003000000}">
      <text>
        <r>
          <rPr>
            <sz val="12"/>
            <color indexed="81"/>
            <rFont val="ＭＳ Ｐゴシック"/>
            <family val="3"/>
            <charset val="128"/>
          </rPr>
          <t>月の輪は、初級章課目を履修することから、
月の輪で初級課目（１）を履修した場合
技能章の計測章細目（１）にもサインする。</t>
        </r>
      </text>
    </comment>
    <comment ref="X177" authorId="0" shapeId="0" xr:uid="{00000000-0006-0000-0200-000004000000}">
      <text>
        <r>
          <rPr>
            <sz val="12"/>
            <color indexed="81"/>
            <rFont val="ＭＳ Ｐゴシック"/>
            <family val="3"/>
            <charset val="128"/>
          </rPr>
          <t>文字数は問われていない</t>
        </r>
      </text>
    </comment>
  </commentList>
</comments>
</file>

<file path=xl/sharedStrings.xml><?xml version="1.0" encoding="utf-8"?>
<sst xmlns="http://schemas.openxmlformats.org/spreadsheetml/2006/main" count="2065" uniqueCount="584">
  <si>
    <t>基本</t>
    <rPh sb="0" eb="2">
      <t>キホン</t>
    </rPh>
    <phoneticPr fontId="1"/>
  </si>
  <si>
    <t>（１）</t>
    <phoneticPr fontId="1"/>
  </si>
  <si>
    <t>（２）</t>
  </si>
  <si>
    <t>（３）</t>
  </si>
  <si>
    <t>（４）</t>
  </si>
  <si>
    <t>（５）</t>
  </si>
  <si>
    <t>（６）</t>
  </si>
  <si>
    <t>初級</t>
    <rPh sb="0" eb="2">
      <t>ショキュウ</t>
    </rPh>
    <phoneticPr fontId="1"/>
  </si>
  <si>
    <t>健康と発達</t>
    <rPh sb="0" eb="2">
      <t>ケンコウ</t>
    </rPh>
    <rPh sb="3" eb="5">
      <t>ハッタツ</t>
    </rPh>
    <phoneticPr fontId="1"/>
  </si>
  <si>
    <t>スカウト技能</t>
    <rPh sb="4" eb="6">
      <t>ギノウ</t>
    </rPh>
    <phoneticPr fontId="1"/>
  </si>
  <si>
    <t>班長会議</t>
    <rPh sb="0" eb="2">
      <t>ハンチョウ</t>
    </rPh>
    <rPh sb="2" eb="4">
      <t>カイギ</t>
    </rPh>
    <phoneticPr fontId="1"/>
  </si>
  <si>
    <t>ちかいとおきてが言える。隊長と話し合う</t>
    <rPh sb="8" eb="9">
      <t>イ</t>
    </rPh>
    <rPh sb="12" eb="14">
      <t>タイチョウ</t>
    </rPh>
    <rPh sb="15" eb="16">
      <t>ハナ</t>
    </rPh>
    <rPh sb="17" eb="18">
      <t>ア</t>
    </rPh>
    <phoneticPr fontId="1"/>
  </si>
  <si>
    <t>スカウト章・モットー・スローガンの意味説明</t>
    <rPh sb="4" eb="5">
      <t>ショウ</t>
    </rPh>
    <rPh sb="17" eb="19">
      <t>イミ</t>
    </rPh>
    <rPh sb="19" eb="21">
      <t>セツメイ</t>
    </rPh>
    <phoneticPr fontId="1"/>
  </si>
  <si>
    <t>連盟歌が歌える。</t>
    <rPh sb="0" eb="2">
      <t>レンメイ</t>
    </rPh>
    <rPh sb="2" eb="3">
      <t>カ</t>
    </rPh>
    <rPh sb="4" eb="5">
      <t>ウタ</t>
    </rPh>
    <phoneticPr fontId="1"/>
  </si>
  <si>
    <t>スカウトサイン・敬礼・握手ができる</t>
    <rPh sb="8" eb="10">
      <t>ケイレイ</t>
    </rPh>
    <rPh sb="11" eb="13">
      <t>アクシュ</t>
    </rPh>
    <phoneticPr fontId="1"/>
  </si>
  <si>
    <t>集会等で社会奉仕活動へ積極的参加する</t>
    <rPh sb="0" eb="2">
      <t>シュウカイ</t>
    </rPh>
    <rPh sb="2" eb="3">
      <t>トウ</t>
    </rPh>
    <rPh sb="4" eb="6">
      <t>シャカイ</t>
    </rPh>
    <rPh sb="6" eb="8">
      <t>ホウシ</t>
    </rPh>
    <rPh sb="8" eb="10">
      <t>カツドウ</t>
    </rPh>
    <rPh sb="11" eb="14">
      <t>セッキョクテキ</t>
    </rPh>
    <rPh sb="14" eb="16">
      <t>サンカ</t>
    </rPh>
    <phoneticPr fontId="1"/>
  </si>
  <si>
    <t>初級スカウトとして進級を班長会議での承認</t>
    <rPh sb="0" eb="2">
      <t>ショキュウ</t>
    </rPh>
    <rPh sb="9" eb="11">
      <t>シンキュウ</t>
    </rPh>
    <rPh sb="12" eb="14">
      <t>ハンチョウ</t>
    </rPh>
    <rPh sb="14" eb="16">
      <t>カイギ</t>
    </rPh>
    <rPh sb="18" eb="20">
      <t>ショウニン</t>
    </rPh>
    <phoneticPr fontId="1"/>
  </si>
  <si>
    <t>体温・脈拍・体調との関係説明</t>
    <phoneticPr fontId="1"/>
  </si>
  <si>
    <t>（２）</t>
    <phoneticPr fontId="1"/>
  </si>
  <si>
    <t>救急法</t>
    <rPh sb="0" eb="2">
      <t>キュウキュウ</t>
    </rPh>
    <rPh sb="2" eb="3">
      <t>ホウ</t>
    </rPh>
    <phoneticPr fontId="1"/>
  </si>
  <si>
    <t>②三角巾で頭、手、膝、足に包帯。腕を吊る。</t>
    <rPh sb="1" eb="4">
      <t>サンカクキン</t>
    </rPh>
    <rPh sb="5" eb="6">
      <t>アタマ</t>
    </rPh>
    <rPh sb="7" eb="8">
      <t>テ</t>
    </rPh>
    <rPh sb="9" eb="10">
      <t>ヒザ</t>
    </rPh>
    <rPh sb="11" eb="12">
      <t>アシ</t>
    </rPh>
    <rPh sb="13" eb="15">
      <t>ホウタイ</t>
    </rPh>
    <rPh sb="16" eb="17">
      <t>ウデ</t>
    </rPh>
    <rPh sb="18" eb="19">
      <t>ツ</t>
    </rPh>
    <phoneticPr fontId="1"/>
  </si>
  <si>
    <t>ア）鼻血</t>
    <rPh sb="2" eb="4">
      <t>ハナヂ</t>
    </rPh>
    <phoneticPr fontId="1"/>
  </si>
  <si>
    <t>ウ）やけど</t>
    <phoneticPr fontId="1"/>
  </si>
  <si>
    <t>キ）蜂・ダニ・毛虫等の虫刺され</t>
    <rPh sb="2" eb="3">
      <t>ハチ</t>
    </rPh>
    <rPh sb="7" eb="9">
      <t>ケムシ</t>
    </rPh>
    <rPh sb="9" eb="10">
      <t>トウ</t>
    </rPh>
    <rPh sb="11" eb="13">
      <t>ムシサ</t>
    </rPh>
    <phoneticPr fontId="1"/>
  </si>
  <si>
    <t>ロープ結び</t>
    <rPh sb="3" eb="4">
      <t>ムス</t>
    </rPh>
    <phoneticPr fontId="1"/>
  </si>
  <si>
    <t>（４）</t>
    <phoneticPr fontId="1"/>
  </si>
  <si>
    <t>観察</t>
    <rPh sb="0" eb="2">
      <t>カンサツ</t>
    </rPh>
    <phoneticPr fontId="1"/>
  </si>
  <si>
    <t>計測</t>
    <rPh sb="0" eb="2">
      <t>ケイソク</t>
    </rPh>
    <phoneticPr fontId="1"/>
  </si>
  <si>
    <t>通信</t>
    <rPh sb="0" eb="2">
      <t>ツウシン</t>
    </rPh>
    <phoneticPr fontId="1"/>
  </si>
  <si>
    <t>ﾃﾞﾝｺｰﾁ3ヶ月以上、又は、3回以上社会奉仕</t>
    <rPh sb="8" eb="11">
      <t>ゲツイジョウ</t>
    </rPh>
    <rPh sb="12" eb="13">
      <t>マタ</t>
    </rPh>
    <rPh sb="16" eb="17">
      <t>カイ</t>
    </rPh>
    <rPh sb="17" eb="19">
      <t>イジョウ</t>
    </rPh>
    <rPh sb="19" eb="21">
      <t>シャカイ</t>
    </rPh>
    <rPh sb="21" eb="23">
      <t>ホウシ</t>
    </rPh>
    <phoneticPr fontId="1"/>
  </si>
  <si>
    <t>ちかいとおきての意味説明。</t>
    <rPh sb="8" eb="10">
      <t>イミ</t>
    </rPh>
    <rPh sb="10" eb="12">
      <t>セツメイ</t>
    </rPh>
    <phoneticPr fontId="1"/>
  </si>
  <si>
    <t>実践に努力していることの隊長承認</t>
    <rPh sb="0" eb="2">
      <t>ジッセン</t>
    </rPh>
    <phoneticPr fontId="1"/>
  </si>
  <si>
    <t>実践に努力していることを日常生活で示す。</t>
    <rPh sb="0" eb="2">
      <t>ジッセン</t>
    </rPh>
    <rPh sb="12" eb="14">
      <t>ニチジョウ</t>
    </rPh>
    <rPh sb="14" eb="16">
      <t>セイカツ</t>
    </rPh>
    <rPh sb="17" eb="18">
      <t>シメ</t>
    </rPh>
    <phoneticPr fontId="1"/>
  </si>
  <si>
    <t>を調べ、集会で話す</t>
    <rPh sb="4" eb="6">
      <t>シュウカイ</t>
    </rPh>
    <rPh sb="7" eb="8">
      <t>ハナ</t>
    </rPh>
    <phoneticPr fontId="1"/>
  </si>
  <si>
    <t>外国旗の併用時の掲揚・設置の注意事項を知る</t>
    <rPh sb="0" eb="2">
      <t>ガイコク</t>
    </rPh>
    <rPh sb="2" eb="3">
      <t>ハタ</t>
    </rPh>
    <rPh sb="4" eb="6">
      <t>ヘイヨウ</t>
    </rPh>
    <rPh sb="6" eb="7">
      <t>ジ</t>
    </rPh>
    <rPh sb="8" eb="10">
      <t>ケイヨウ</t>
    </rPh>
    <rPh sb="11" eb="13">
      <t>セッチ</t>
    </rPh>
    <rPh sb="14" eb="16">
      <t>チュウイ</t>
    </rPh>
    <rPh sb="16" eb="18">
      <t>ジコウ</t>
    </rPh>
    <rPh sb="19" eb="20">
      <t>シ</t>
    </rPh>
    <phoneticPr fontId="1"/>
  </si>
  <si>
    <t>半旗の意味と正しい掲揚方法を知る</t>
    <rPh sb="0" eb="2">
      <t>ハンキ</t>
    </rPh>
    <rPh sb="3" eb="5">
      <t>イミ</t>
    </rPh>
    <rPh sb="6" eb="7">
      <t>タダ</t>
    </rPh>
    <rPh sb="9" eb="11">
      <t>ケイヨウ</t>
    </rPh>
    <rPh sb="11" eb="13">
      <t>ホウホウ</t>
    </rPh>
    <rPh sb="14" eb="15">
      <t>シ</t>
    </rPh>
    <phoneticPr fontId="1"/>
  </si>
  <si>
    <t>50ｍ泳ぐか、1,000ｍ走り、記録更新に努力する</t>
    <rPh sb="3" eb="4">
      <t>オヨ</t>
    </rPh>
    <rPh sb="13" eb="14">
      <t>ハシ</t>
    </rPh>
    <rPh sb="16" eb="18">
      <t>キロク</t>
    </rPh>
    <rPh sb="18" eb="20">
      <t>コウシン</t>
    </rPh>
    <rPh sb="21" eb="23">
      <t>ドリョク</t>
    </rPh>
    <phoneticPr fontId="1"/>
  </si>
  <si>
    <t>水分・食物補給と体調影響を知り、体調管理準備</t>
    <rPh sb="0" eb="2">
      <t>スイブン</t>
    </rPh>
    <rPh sb="3" eb="5">
      <t>ショクモツ</t>
    </rPh>
    <rPh sb="5" eb="7">
      <t>ホキュウ</t>
    </rPh>
    <rPh sb="8" eb="10">
      <t>タイチョウ</t>
    </rPh>
    <rPh sb="10" eb="12">
      <t>エイキョウ</t>
    </rPh>
    <rPh sb="13" eb="14">
      <t>シ</t>
    </rPh>
    <rPh sb="16" eb="18">
      <t>タイチョウ</t>
    </rPh>
    <rPh sb="18" eb="20">
      <t>カンリ</t>
    </rPh>
    <rPh sb="20" eb="22">
      <t>ジュンビ</t>
    </rPh>
    <phoneticPr fontId="1"/>
  </si>
  <si>
    <t>（３）</t>
    <phoneticPr fontId="1"/>
  </si>
  <si>
    <t>①班員１名と協力して急造担架で、実際に搬送</t>
    <rPh sb="1" eb="3">
      <t>ハンイン</t>
    </rPh>
    <rPh sb="4" eb="5">
      <t>メイ</t>
    </rPh>
    <rPh sb="6" eb="8">
      <t>キョウリョク</t>
    </rPh>
    <rPh sb="10" eb="12">
      <t>キュウゾウ</t>
    </rPh>
    <rPh sb="12" eb="14">
      <t>タンカ</t>
    </rPh>
    <rPh sb="16" eb="18">
      <t>ジッサイ</t>
    </rPh>
    <rPh sb="19" eb="21">
      <t>ハンソウ</t>
    </rPh>
    <phoneticPr fontId="1"/>
  </si>
  <si>
    <t>技能章</t>
    <rPh sb="0" eb="2">
      <t>ギノウ</t>
    </rPh>
    <rPh sb="2" eb="3">
      <t>ショウ</t>
    </rPh>
    <phoneticPr fontId="1"/>
  </si>
  <si>
    <t>班で奉仕を計画・隊長承認のうえ、実施・報告</t>
    <rPh sb="0" eb="1">
      <t>ハン</t>
    </rPh>
    <rPh sb="2" eb="4">
      <t>ホウシ</t>
    </rPh>
    <rPh sb="5" eb="7">
      <t>ケイカク</t>
    </rPh>
    <rPh sb="8" eb="10">
      <t>タイチョウ</t>
    </rPh>
    <rPh sb="10" eb="12">
      <t>ショウニン</t>
    </rPh>
    <rPh sb="16" eb="18">
      <t>ジッシ</t>
    </rPh>
    <rPh sb="19" eb="21">
      <t>ホウコク</t>
    </rPh>
    <phoneticPr fontId="1"/>
  </si>
  <si>
    <t>ちかいとおきての日常で実践等を発表</t>
    <rPh sb="8" eb="10">
      <t>ニチジョウ</t>
    </rPh>
    <rPh sb="11" eb="13">
      <t>ジッセン</t>
    </rPh>
    <rPh sb="13" eb="14">
      <t>トウ</t>
    </rPh>
    <rPh sb="15" eb="17">
      <t>ハッピョウ</t>
    </rPh>
    <phoneticPr fontId="1"/>
  </si>
  <si>
    <t>3月以上進んで参加したことの班長会議での承認</t>
    <rPh sb="1" eb="2">
      <t>ツキ</t>
    </rPh>
    <rPh sb="2" eb="4">
      <t>イジョウ</t>
    </rPh>
    <rPh sb="4" eb="5">
      <t>スス</t>
    </rPh>
    <rPh sb="7" eb="9">
      <t>サンカ</t>
    </rPh>
    <rPh sb="14" eb="16">
      <t>ハンチョウ</t>
    </rPh>
    <rPh sb="16" eb="18">
      <t>カイギ</t>
    </rPh>
    <rPh sb="20" eb="22">
      <t>ショウニン</t>
    </rPh>
    <phoneticPr fontId="1"/>
  </si>
  <si>
    <t>善行／奉仕</t>
    <rPh sb="0" eb="2">
      <t>ゼンコウ</t>
    </rPh>
    <rPh sb="3" eb="5">
      <t>ホウシ</t>
    </rPh>
    <phoneticPr fontId="1"/>
  </si>
  <si>
    <t>信仰奨励／宗教</t>
    <rPh sb="0" eb="2">
      <t>シンコウ</t>
    </rPh>
    <rPh sb="2" eb="4">
      <t>ショウレイ</t>
    </rPh>
    <rPh sb="5" eb="7">
      <t>シュウキョウ</t>
    </rPh>
    <phoneticPr fontId="1"/>
  </si>
  <si>
    <t>共通</t>
    <rPh sb="0" eb="2">
      <t>キョウツウ</t>
    </rPh>
    <phoneticPr fontId="1"/>
  </si>
  <si>
    <t>ちかいとおきての実践努力。</t>
    <rPh sb="8" eb="10">
      <t>ジッセン</t>
    </rPh>
    <rPh sb="10" eb="12">
      <t>ドリョク</t>
    </rPh>
    <phoneticPr fontId="1"/>
  </si>
  <si>
    <t>他のスカウトの模範となる</t>
    <rPh sb="0" eb="1">
      <t>タ</t>
    </rPh>
    <rPh sb="7" eb="9">
      <t>モハン</t>
    </rPh>
    <phoneticPr fontId="1"/>
  </si>
  <si>
    <t>①AEDについて説明できる。</t>
    <rPh sb="8" eb="10">
      <t>セツメイ</t>
    </rPh>
    <phoneticPr fontId="1"/>
  </si>
  <si>
    <t>②たばこ、ｱﾙｺｰﾙ、薬物の人体への影響を知る</t>
    <rPh sb="11" eb="13">
      <t>ヤクブツ</t>
    </rPh>
    <rPh sb="14" eb="16">
      <t>ジンタイ</t>
    </rPh>
    <rPh sb="18" eb="20">
      <t>エイキョウ</t>
    </rPh>
    <rPh sb="21" eb="22">
      <t>シ</t>
    </rPh>
    <phoneticPr fontId="1"/>
  </si>
  <si>
    <t>団・地域での奉仕活動に4日（1日1時間）以上参加</t>
    <rPh sb="0" eb="1">
      <t>ダン</t>
    </rPh>
    <rPh sb="2" eb="4">
      <t>チイキ</t>
    </rPh>
    <rPh sb="6" eb="8">
      <t>ホウシ</t>
    </rPh>
    <rPh sb="8" eb="10">
      <t>カツドウ</t>
    </rPh>
    <rPh sb="12" eb="13">
      <t>ヒ</t>
    </rPh>
    <rPh sb="15" eb="16">
      <t>ニチ</t>
    </rPh>
    <rPh sb="17" eb="19">
      <t>ジカン</t>
    </rPh>
    <rPh sb="20" eb="22">
      <t>イジョウ</t>
    </rPh>
    <rPh sb="22" eb="24">
      <t>サンカ</t>
    </rPh>
    <phoneticPr fontId="1"/>
  </si>
  <si>
    <t>信仰奨励章取得</t>
    <rPh sb="0" eb="2">
      <t>シンコウ</t>
    </rPh>
    <rPh sb="2" eb="4">
      <t>ショウレイ</t>
    </rPh>
    <rPh sb="4" eb="5">
      <t>ショウ</t>
    </rPh>
    <rPh sb="5" eb="7">
      <t>シュトク</t>
    </rPh>
    <phoneticPr fontId="1"/>
  </si>
  <si>
    <t>スカウト精神</t>
    <rPh sb="4" eb="6">
      <t>セイシン</t>
    </rPh>
    <phoneticPr fontId="1"/>
  </si>
  <si>
    <t>自分の現在考え・将来進路まとめ、隊長と話合う</t>
    <rPh sb="0" eb="2">
      <t>ジブン</t>
    </rPh>
    <rPh sb="5" eb="6">
      <t>カンガ</t>
    </rPh>
    <rPh sb="8" eb="10">
      <t>ショウライ</t>
    </rPh>
    <rPh sb="10" eb="12">
      <t>シンロ</t>
    </rPh>
    <rPh sb="16" eb="18">
      <t>タイチョウ</t>
    </rPh>
    <rPh sb="19" eb="21">
      <t>ハナシア</t>
    </rPh>
    <phoneticPr fontId="1"/>
  </si>
  <si>
    <t>成長と貢献</t>
    <rPh sb="0" eb="2">
      <t>セイチョウ</t>
    </rPh>
    <rPh sb="3" eb="5">
      <t>コウケン</t>
    </rPh>
    <phoneticPr fontId="1"/>
  </si>
  <si>
    <t>ﾊｲｸ(6)</t>
    <phoneticPr fontId="1"/>
  </si>
  <si>
    <t>計測(3)</t>
    <phoneticPr fontId="1"/>
  </si>
  <si>
    <t>計測(4)</t>
  </si>
  <si>
    <t>計測(7)</t>
  </si>
  <si>
    <t>観察(2)</t>
    <rPh sb="0" eb="2">
      <t>カンサツ</t>
    </rPh>
    <phoneticPr fontId="1"/>
  </si>
  <si>
    <t>観察(5)</t>
  </si>
  <si>
    <t>観察章</t>
    <rPh sb="0" eb="2">
      <t>カンサツ</t>
    </rPh>
    <rPh sb="2" eb="3">
      <t>ショウ</t>
    </rPh>
    <phoneticPr fontId="1"/>
  </si>
  <si>
    <t>計測章</t>
    <rPh sb="0" eb="2">
      <t>ケイソク</t>
    </rPh>
    <rPh sb="2" eb="3">
      <t>ショウ</t>
    </rPh>
    <phoneticPr fontId="1"/>
  </si>
  <si>
    <t>修了年月日</t>
    <rPh sb="0" eb="2">
      <t>シュウリョウ</t>
    </rPh>
    <rPh sb="2" eb="4">
      <t>ネンゲツ</t>
    </rPh>
    <rPh sb="4" eb="5">
      <t>ヒ</t>
    </rPh>
    <phoneticPr fontId="1"/>
  </si>
  <si>
    <t>隊長名</t>
    <rPh sb="0" eb="2">
      <t>タイチョウ</t>
    </rPh>
    <rPh sb="2" eb="3">
      <t>メイ</t>
    </rPh>
    <phoneticPr fontId="1"/>
  </si>
  <si>
    <t>交付有無</t>
    <rPh sb="0" eb="2">
      <t>コウフ</t>
    </rPh>
    <rPh sb="2" eb="4">
      <t>ウム</t>
    </rPh>
    <phoneticPr fontId="1"/>
  </si>
  <si>
    <t>初技(1)</t>
    <rPh sb="0" eb="1">
      <t>ショ</t>
    </rPh>
    <rPh sb="1" eb="2">
      <t>ギ</t>
    </rPh>
    <phoneticPr fontId="1"/>
  </si>
  <si>
    <t>（７）</t>
  </si>
  <si>
    <t>（８）</t>
  </si>
  <si>
    <t>ロープに１ｍ刻みの目盛りを施し、計測に使える</t>
    <rPh sb="6" eb="7">
      <t>キザ</t>
    </rPh>
    <rPh sb="9" eb="11">
      <t>メモ</t>
    </rPh>
    <rPh sb="13" eb="14">
      <t>ホドコ</t>
    </rPh>
    <rPh sb="16" eb="18">
      <t>ケイソク</t>
    </rPh>
    <rPh sb="19" eb="20">
      <t>ツカ</t>
    </rPh>
    <phoneticPr fontId="1"/>
  </si>
  <si>
    <t>計測を取り入れた集会の計画・実施</t>
    <rPh sb="0" eb="2">
      <t>ケイソク</t>
    </rPh>
    <rPh sb="3" eb="4">
      <t>ト</t>
    </rPh>
    <rPh sb="5" eb="6">
      <t>イ</t>
    </rPh>
    <rPh sb="8" eb="10">
      <t>シュウカイ</t>
    </rPh>
    <rPh sb="11" eb="13">
      <t>ケイカク</t>
    </rPh>
    <rPh sb="14" eb="16">
      <t>ジッシ</t>
    </rPh>
    <phoneticPr fontId="1"/>
  </si>
  <si>
    <t>通信章</t>
    <rPh sb="0" eb="3">
      <t>ツウシンショウ</t>
    </rPh>
    <phoneticPr fontId="1"/>
  </si>
  <si>
    <t>100ｍ以上離れた２点で手旗の送受信ができる</t>
    <rPh sb="4" eb="6">
      <t>イジョウ</t>
    </rPh>
    <rPh sb="6" eb="7">
      <t>ハナ</t>
    </rPh>
    <rPh sb="10" eb="11">
      <t>テン</t>
    </rPh>
    <rPh sb="12" eb="14">
      <t>テバタ</t>
    </rPh>
    <rPh sb="15" eb="18">
      <t>ソウジュシン</t>
    </rPh>
    <phoneticPr fontId="1"/>
  </si>
  <si>
    <t>ﾓｰﾙｽ信号で10文字程度の文章の送受信ができる</t>
    <rPh sb="4" eb="6">
      <t>シンゴウ</t>
    </rPh>
    <rPh sb="9" eb="11">
      <t>モジ</t>
    </rPh>
    <rPh sb="11" eb="13">
      <t>テイド</t>
    </rPh>
    <rPh sb="14" eb="16">
      <t>ブンショウ</t>
    </rPh>
    <rPh sb="17" eb="20">
      <t>ソウジュシン</t>
    </rPh>
    <phoneticPr fontId="1"/>
  </si>
  <si>
    <t>救難信号の種類と使い方を説明する</t>
    <rPh sb="0" eb="2">
      <t>キュウナン</t>
    </rPh>
    <rPh sb="2" eb="4">
      <t>シンゴウ</t>
    </rPh>
    <rPh sb="5" eb="7">
      <t>シュルイ</t>
    </rPh>
    <rPh sb="8" eb="9">
      <t>ツカ</t>
    </rPh>
    <rPh sb="10" eb="11">
      <t>カタ</t>
    </rPh>
    <rPh sb="12" eb="14">
      <t>セツメイ</t>
    </rPh>
    <phoneticPr fontId="1"/>
  </si>
  <si>
    <t>パトローリングの正しい方法と、意味の説明</t>
    <rPh sb="8" eb="9">
      <t>タダ</t>
    </rPh>
    <rPh sb="11" eb="13">
      <t>ホウホウ</t>
    </rPh>
    <rPh sb="15" eb="17">
      <t>イミ</t>
    </rPh>
    <rPh sb="18" eb="20">
      <t>セツメイ</t>
    </rPh>
    <phoneticPr fontId="1"/>
  </si>
  <si>
    <t>ハイキング装備携行品一覧表の作成</t>
    <rPh sb="5" eb="7">
      <t>ソウビ</t>
    </rPh>
    <rPh sb="7" eb="10">
      <t>ケイコウヒン</t>
    </rPh>
    <rPh sb="10" eb="12">
      <t>イチラン</t>
    </rPh>
    <rPh sb="12" eb="13">
      <t>ヒョウ</t>
    </rPh>
    <rPh sb="14" eb="16">
      <t>サクセイ</t>
    </rPh>
    <phoneticPr fontId="1"/>
  </si>
  <si>
    <t>ハイキングで観察物を３種類以上スケッチ</t>
    <rPh sb="6" eb="8">
      <t>カンサツ</t>
    </rPh>
    <rPh sb="8" eb="9">
      <t>ブツ</t>
    </rPh>
    <rPh sb="11" eb="12">
      <t>シュ</t>
    </rPh>
    <rPh sb="12" eb="13">
      <t>ルイ</t>
    </rPh>
    <rPh sb="13" eb="15">
      <t>イジョウ</t>
    </rPh>
    <phoneticPr fontId="1"/>
  </si>
  <si>
    <t>環境配慮、ﾊｲｷﾝｸﾞで何ができるか説明</t>
    <rPh sb="0" eb="2">
      <t>カンキョウ</t>
    </rPh>
    <rPh sb="2" eb="4">
      <t>ハイリョ</t>
    </rPh>
    <rPh sb="12" eb="13">
      <t>ナニ</t>
    </rPh>
    <rPh sb="18" eb="20">
      <t>セツメイ</t>
    </rPh>
    <phoneticPr fontId="1"/>
  </si>
  <si>
    <t>道に迷ったときの対処方法の説明ができる</t>
    <rPh sb="0" eb="1">
      <t>ミチ</t>
    </rPh>
    <rPh sb="2" eb="3">
      <t>マヨ</t>
    </rPh>
    <rPh sb="8" eb="10">
      <t>タイショ</t>
    </rPh>
    <rPh sb="10" eb="12">
      <t>ホウホウ</t>
    </rPh>
    <rPh sb="13" eb="15">
      <t>セツメイ</t>
    </rPh>
    <phoneticPr fontId="1"/>
  </si>
  <si>
    <t>ﾊｲｷﾝｸﾞに適切な服装・雨具・靴を説明できる</t>
    <rPh sb="7" eb="9">
      <t>テキセツ</t>
    </rPh>
    <rPh sb="10" eb="12">
      <t>フクソウ</t>
    </rPh>
    <rPh sb="13" eb="15">
      <t>アマグ</t>
    </rPh>
    <rPh sb="16" eb="17">
      <t>クツ</t>
    </rPh>
    <rPh sb="18" eb="20">
      <t>セツメイ</t>
    </rPh>
    <phoneticPr fontId="1"/>
  </si>
  <si>
    <t>自然環境を利用した天気の予測ができる</t>
    <rPh sb="0" eb="2">
      <t>シゼン</t>
    </rPh>
    <rPh sb="2" eb="4">
      <t>カンキョウ</t>
    </rPh>
    <rPh sb="5" eb="7">
      <t>リヨウ</t>
    </rPh>
    <rPh sb="9" eb="11">
      <t>テンキ</t>
    </rPh>
    <rPh sb="12" eb="14">
      <t>ヨソク</t>
    </rPh>
    <phoneticPr fontId="1"/>
  </si>
  <si>
    <t>(観天望気)</t>
    <phoneticPr fontId="1"/>
  </si>
  <si>
    <t>ハイキング章</t>
    <rPh sb="5" eb="6">
      <t>ショウ</t>
    </rPh>
    <phoneticPr fontId="1"/>
  </si>
  <si>
    <t>（アウトドア・コード）</t>
    <phoneticPr fontId="1"/>
  </si>
  <si>
    <t>（採取、スケッチ、写真、拓本など）</t>
    <rPh sb="12" eb="14">
      <t>タクホン</t>
    </rPh>
    <phoneticPr fontId="1"/>
  </si>
  <si>
    <t>ハイキングで観察物を３種以上の方法で記録</t>
    <rPh sb="6" eb="8">
      <t>カンサツ</t>
    </rPh>
    <rPh sb="8" eb="9">
      <t>ブツ</t>
    </rPh>
    <rPh sb="11" eb="12">
      <t>シュ</t>
    </rPh>
    <rPh sb="12" eb="14">
      <t>イジョウ</t>
    </rPh>
    <rPh sb="15" eb="17">
      <t>ホウホウ</t>
    </rPh>
    <rPh sb="18" eb="20">
      <t>キロク</t>
    </rPh>
    <phoneticPr fontId="1"/>
  </si>
  <si>
    <t>「君が代」・「連盟歌」を正しく歌える</t>
    <rPh sb="1" eb="2">
      <t>キミ</t>
    </rPh>
    <rPh sb="3" eb="4">
      <t>ヨ</t>
    </rPh>
    <rPh sb="7" eb="9">
      <t>レンメイ</t>
    </rPh>
    <rPh sb="9" eb="10">
      <t>カ</t>
    </rPh>
    <rPh sb="12" eb="13">
      <t>タダ</t>
    </rPh>
    <rPh sb="15" eb="16">
      <t>ウタ</t>
    </rPh>
    <phoneticPr fontId="1"/>
  </si>
  <si>
    <t>10曲以上、スカウトソングが歌える</t>
    <rPh sb="2" eb="5">
      <t>キョクイジョウ</t>
    </rPh>
    <rPh sb="14" eb="15">
      <t>ウタ</t>
    </rPh>
    <phoneticPr fontId="1"/>
  </si>
  <si>
    <t>セレモニーで連盟歌の指揮を正しく行う</t>
    <rPh sb="6" eb="8">
      <t>レンメイ</t>
    </rPh>
    <rPh sb="8" eb="9">
      <t>カ</t>
    </rPh>
    <rPh sb="10" eb="12">
      <t>シキ</t>
    </rPh>
    <rPh sb="13" eb="14">
      <t>タダ</t>
    </rPh>
    <rPh sb="16" eb="17">
      <t>オコナ</t>
    </rPh>
    <phoneticPr fontId="1"/>
  </si>
  <si>
    <t>5曲以上のスカウトソングを歌唱指導できる</t>
    <rPh sb="1" eb="4">
      <t>キョクイジョウ</t>
    </rPh>
    <rPh sb="13" eb="15">
      <t>カショウ</t>
    </rPh>
    <rPh sb="15" eb="17">
      <t>シドウ</t>
    </rPh>
    <phoneticPr fontId="1"/>
  </si>
  <si>
    <t>野営地選定条件・自然環境保護の注意点を説明</t>
    <rPh sb="0" eb="2">
      <t>ヤエイ</t>
    </rPh>
    <rPh sb="2" eb="3">
      <t>チ</t>
    </rPh>
    <rPh sb="3" eb="5">
      <t>センテイ</t>
    </rPh>
    <rPh sb="5" eb="7">
      <t>ジョウケン</t>
    </rPh>
    <rPh sb="8" eb="10">
      <t>シゼン</t>
    </rPh>
    <rPh sb="10" eb="12">
      <t>カンキョウ</t>
    </rPh>
    <rPh sb="12" eb="14">
      <t>ホゴ</t>
    </rPh>
    <rPh sb="15" eb="18">
      <t>チュウイテン</t>
    </rPh>
    <rPh sb="19" eb="21">
      <t>セツメイ</t>
    </rPh>
    <phoneticPr fontId="1"/>
  </si>
  <si>
    <t>班サイト設計と構築（口述または記述）</t>
    <rPh sb="0" eb="1">
      <t>ハン</t>
    </rPh>
    <rPh sb="4" eb="6">
      <t>セッケイ</t>
    </rPh>
    <rPh sb="7" eb="9">
      <t>コウチク</t>
    </rPh>
    <rPh sb="10" eb="12">
      <t>コウジュツ</t>
    </rPh>
    <rPh sb="15" eb="17">
      <t>キジュツ</t>
    </rPh>
    <phoneticPr fontId="1"/>
  </si>
  <si>
    <t>家型・ドームテント含む３種以上張り、特徴・用途</t>
    <rPh sb="0" eb="2">
      <t>イエガタ</t>
    </rPh>
    <rPh sb="9" eb="10">
      <t>フク</t>
    </rPh>
    <rPh sb="12" eb="13">
      <t>シュ</t>
    </rPh>
    <rPh sb="13" eb="15">
      <t>イジョウ</t>
    </rPh>
    <rPh sb="15" eb="16">
      <t>ハ</t>
    </rPh>
    <rPh sb="18" eb="20">
      <t>トクチョウ</t>
    </rPh>
    <rPh sb="21" eb="23">
      <t>ヨウト</t>
    </rPh>
    <phoneticPr fontId="1"/>
  </si>
  <si>
    <t>を説明できる。（実演と口述）</t>
    <rPh sb="1" eb="3">
      <t>セツメイ</t>
    </rPh>
    <rPh sb="8" eb="10">
      <t>ジツエン</t>
    </rPh>
    <rPh sb="11" eb="13">
      <t>コウジュツ</t>
    </rPh>
    <phoneticPr fontId="1"/>
  </si>
  <si>
    <t>フライ付き家型テント張り、天候等に応じた管理</t>
    <rPh sb="3" eb="4">
      <t>ツ</t>
    </rPh>
    <rPh sb="5" eb="7">
      <t>イエガタ</t>
    </rPh>
    <rPh sb="10" eb="11">
      <t>ハ</t>
    </rPh>
    <rPh sb="13" eb="15">
      <t>テンコウ</t>
    </rPh>
    <rPh sb="15" eb="16">
      <t>トウ</t>
    </rPh>
    <rPh sb="17" eb="18">
      <t>オウ</t>
    </rPh>
    <rPh sb="20" eb="22">
      <t>カンリ</t>
    </rPh>
    <phoneticPr fontId="1"/>
  </si>
  <si>
    <t>ﾄﾞｰﾑﾃﾝﾄ風雨対策、乾燥作業等（実演）</t>
    <rPh sb="7" eb="9">
      <t>フウウ</t>
    </rPh>
    <rPh sb="9" eb="11">
      <t>タイサク</t>
    </rPh>
    <rPh sb="12" eb="14">
      <t>カンソウ</t>
    </rPh>
    <rPh sb="14" eb="16">
      <t>サギョウ</t>
    </rPh>
    <rPh sb="16" eb="17">
      <t>トウ</t>
    </rPh>
    <rPh sb="18" eb="20">
      <t>ジツエン</t>
    </rPh>
    <phoneticPr fontId="1"/>
  </si>
  <si>
    <t>（実演または報告書提出）</t>
    <rPh sb="9" eb="11">
      <t>テイシュツ</t>
    </rPh>
    <phoneticPr fontId="1"/>
  </si>
  <si>
    <t>野営の衛生の説明できる。湿気、食品、ハエ</t>
    <rPh sb="0" eb="2">
      <t>ヤエイ</t>
    </rPh>
    <rPh sb="3" eb="5">
      <t>エイセイ</t>
    </rPh>
    <rPh sb="6" eb="8">
      <t>セツメイ</t>
    </rPh>
    <rPh sb="12" eb="14">
      <t>シッケ</t>
    </rPh>
    <rPh sb="15" eb="17">
      <t>ショクヒン</t>
    </rPh>
    <phoneticPr fontId="1"/>
  </si>
  <si>
    <t>（口述または記述）</t>
    <rPh sb="1" eb="3">
      <t>コウジュツ</t>
    </rPh>
    <rPh sb="6" eb="8">
      <t>キジュツ</t>
    </rPh>
    <phoneticPr fontId="1"/>
  </si>
  <si>
    <t>2泊以上の野営に必要な個人装備を身に着け</t>
    <rPh sb="1" eb="2">
      <t>ハク</t>
    </rPh>
    <rPh sb="2" eb="4">
      <t>イジョウ</t>
    </rPh>
    <rPh sb="5" eb="7">
      <t>ヤエイ</t>
    </rPh>
    <rPh sb="8" eb="10">
      <t>ヒツヨウ</t>
    </rPh>
    <rPh sb="11" eb="13">
      <t>コジン</t>
    </rPh>
    <rPh sb="13" eb="15">
      <t>ソウビ</t>
    </rPh>
    <rPh sb="16" eb="17">
      <t>ミ</t>
    </rPh>
    <rPh sb="18" eb="19">
      <t>ツ</t>
    </rPh>
    <phoneticPr fontId="1"/>
  </si>
  <si>
    <t>点検を受ける。（実演または記述）</t>
    <rPh sb="8" eb="10">
      <t>ジツエン</t>
    </rPh>
    <rPh sb="13" eb="15">
      <t>キジュツ</t>
    </rPh>
    <phoneticPr fontId="1"/>
  </si>
  <si>
    <t>炊事ｺﾝﾛ取扱説明（実演及び、口述または記述）</t>
    <rPh sb="0" eb="2">
      <t>スイジ</t>
    </rPh>
    <rPh sb="5" eb="7">
      <t>トリアツカイ</t>
    </rPh>
    <rPh sb="7" eb="9">
      <t>セツメイ</t>
    </rPh>
    <rPh sb="10" eb="12">
      <t>ジツエン</t>
    </rPh>
    <rPh sb="12" eb="13">
      <t>オヨ</t>
    </rPh>
    <rPh sb="15" eb="17">
      <t>コウジュツ</t>
    </rPh>
    <rPh sb="20" eb="22">
      <t>キジュツ</t>
    </rPh>
    <phoneticPr fontId="1"/>
  </si>
  <si>
    <t>野営章</t>
    <rPh sb="0" eb="1">
      <t>ヤ</t>
    </rPh>
    <rPh sb="1" eb="2">
      <t>エイ</t>
    </rPh>
    <rPh sb="2" eb="3">
      <t>ショウ</t>
    </rPh>
    <phoneticPr fontId="1"/>
  </si>
  <si>
    <t>野外炊事章</t>
    <rPh sb="0" eb="2">
      <t>ヤガイ</t>
    </rPh>
    <rPh sb="2" eb="4">
      <t>スイジ</t>
    </rPh>
    <rPh sb="4" eb="5">
      <t>ショウ</t>
    </rPh>
    <phoneticPr fontId="1"/>
  </si>
  <si>
    <t>地面を掘らない方法で、３種以上かまど作成</t>
    <rPh sb="0" eb="2">
      <t>ジメン</t>
    </rPh>
    <rPh sb="3" eb="4">
      <t>ホ</t>
    </rPh>
    <rPh sb="7" eb="9">
      <t>ホウホウ</t>
    </rPh>
    <rPh sb="12" eb="13">
      <t>シュ</t>
    </rPh>
    <rPh sb="13" eb="15">
      <t>イジョウ</t>
    </rPh>
    <rPh sb="18" eb="20">
      <t>サクセイ</t>
    </rPh>
    <phoneticPr fontId="1"/>
  </si>
  <si>
    <t>常設かまどの正しい利用方法・注意点の説明</t>
    <rPh sb="0" eb="2">
      <t>ジョウセツ</t>
    </rPh>
    <rPh sb="6" eb="7">
      <t>タダ</t>
    </rPh>
    <rPh sb="9" eb="11">
      <t>リヨウ</t>
    </rPh>
    <rPh sb="11" eb="13">
      <t>ホウホウ</t>
    </rPh>
    <rPh sb="14" eb="17">
      <t>チュウイテン</t>
    </rPh>
    <rPh sb="18" eb="20">
      <t>セツメイ</t>
    </rPh>
    <phoneticPr fontId="1"/>
  </si>
  <si>
    <t>野営の明かりの取り方、灯火３種以上使用経験等</t>
    <rPh sb="0" eb="2">
      <t>ヤエイ</t>
    </rPh>
    <rPh sb="3" eb="4">
      <t>ア</t>
    </rPh>
    <rPh sb="7" eb="8">
      <t>ト</t>
    </rPh>
    <rPh sb="9" eb="10">
      <t>カタ</t>
    </rPh>
    <rPh sb="11" eb="13">
      <t>トウカ</t>
    </rPh>
    <rPh sb="14" eb="15">
      <t>シュ</t>
    </rPh>
    <rPh sb="15" eb="17">
      <t>イジョウ</t>
    </rPh>
    <rPh sb="17" eb="19">
      <t>シヨウ</t>
    </rPh>
    <rPh sb="19" eb="21">
      <t>ケイケン</t>
    </rPh>
    <rPh sb="21" eb="22">
      <t>トウ</t>
    </rPh>
    <phoneticPr fontId="1"/>
  </si>
  <si>
    <t>コンロと自然保護の理解</t>
    <rPh sb="4" eb="6">
      <t>シゼン</t>
    </rPh>
    <rPh sb="6" eb="8">
      <t>ホゴ</t>
    </rPh>
    <rPh sb="9" eb="11">
      <t>リカイ</t>
    </rPh>
    <phoneticPr fontId="1"/>
  </si>
  <si>
    <t>キャンピングストーブの使用経験・手入れ等説明</t>
    <rPh sb="11" eb="13">
      <t>シヨウ</t>
    </rPh>
    <rPh sb="13" eb="15">
      <t>ケイケン</t>
    </rPh>
    <rPh sb="16" eb="18">
      <t>テイ</t>
    </rPh>
    <rPh sb="19" eb="20">
      <t>トウ</t>
    </rPh>
    <rPh sb="20" eb="22">
      <t>セツメイ</t>
    </rPh>
    <phoneticPr fontId="1"/>
  </si>
  <si>
    <t>班の炊事係(野草含む野菜料理2種、肉料理2種、</t>
    <rPh sb="0" eb="1">
      <t>ハン</t>
    </rPh>
    <rPh sb="2" eb="4">
      <t>スイジ</t>
    </rPh>
    <rPh sb="4" eb="5">
      <t>カカリ</t>
    </rPh>
    <phoneticPr fontId="1"/>
  </si>
  <si>
    <t>魚料理2種、ツイスト又はダンパー）作る</t>
    <rPh sb="10" eb="11">
      <t>マタ</t>
    </rPh>
    <rPh sb="17" eb="18">
      <t>ツク</t>
    </rPh>
    <phoneticPr fontId="1"/>
  </si>
  <si>
    <t>簡易ろ過装置を図解し、作成。</t>
    <rPh sb="0" eb="2">
      <t>カンイ</t>
    </rPh>
    <rPh sb="3" eb="4">
      <t>カ</t>
    </rPh>
    <rPh sb="4" eb="6">
      <t>ソウチ</t>
    </rPh>
    <rPh sb="7" eb="9">
      <t>ズカイ</t>
    </rPh>
    <rPh sb="11" eb="13">
      <t>サクセイ</t>
    </rPh>
    <phoneticPr fontId="1"/>
  </si>
  <si>
    <t>ろ過後の水の滅菌ができること</t>
    <rPh sb="1" eb="2">
      <t>カ</t>
    </rPh>
    <rPh sb="2" eb="3">
      <t>ゴ</t>
    </rPh>
    <rPh sb="4" eb="5">
      <t>ミズ</t>
    </rPh>
    <rPh sb="6" eb="8">
      <t>メッキン</t>
    </rPh>
    <phoneticPr fontId="1"/>
  </si>
  <si>
    <t>非常食（簡易食品含む）5種あげ、その扱いを知る</t>
    <rPh sb="0" eb="3">
      <t>ヒジョウショク</t>
    </rPh>
    <rPh sb="4" eb="6">
      <t>カンイ</t>
    </rPh>
    <rPh sb="6" eb="8">
      <t>ショクヒン</t>
    </rPh>
    <rPh sb="8" eb="9">
      <t>フク</t>
    </rPh>
    <rPh sb="12" eb="13">
      <t>シュ</t>
    </rPh>
    <rPh sb="18" eb="19">
      <t>アツカ</t>
    </rPh>
    <rPh sb="21" eb="22">
      <t>シ</t>
    </rPh>
    <phoneticPr fontId="1"/>
  </si>
  <si>
    <t>包丁で料理に応じた野菜切り、魚を三枚におろす</t>
    <rPh sb="0" eb="2">
      <t>ホウチョウ</t>
    </rPh>
    <rPh sb="3" eb="5">
      <t>リョウリ</t>
    </rPh>
    <rPh sb="6" eb="7">
      <t>オウ</t>
    </rPh>
    <rPh sb="9" eb="11">
      <t>ヤサイ</t>
    </rPh>
    <rPh sb="11" eb="12">
      <t>キ</t>
    </rPh>
    <rPh sb="14" eb="15">
      <t>サカナ</t>
    </rPh>
    <rPh sb="16" eb="18">
      <t>サンマイ</t>
    </rPh>
    <phoneticPr fontId="1"/>
  </si>
  <si>
    <t>炊事用具で食中毒を起こさないための衛生管理法</t>
    <rPh sb="0" eb="2">
      <t>スイジ</t>
    </rPh>
    <rPh sb="2" eb="4">
      <t>ヨウグ</t>
    </rPh>
    <rPh sb="5" eb="8">
      <t>ショクチュウドク</t>
    </rPh>
    <rPh sb="9" eb="10">
      <t>オ</t>
    </rPh>
    <rPh sb="17" eb="19">
      <t>エイセイ</t>
    </rPh>
    <rPh sb="19" eb="21">
      <t>カンリ</t>
    </rPh>
    <rPh sb="21" eb="22">
      <t>ホウ</t>
    </rPh>
    <phoneticPr fontId="1"/>
  </si>
  <si>
    <t>炊事用具の正しい使用と管理ができ、下記、実演</t>
    <rPh sb="0" eb="2">
      <t>スイジ</t>
    </rPh>
    <rPh sb="2" eb="4">
      <t>ヨウグ</t>
    </rPh>
    <rPh sb="5" eb="6">
      <t>タダ</t>
    </rPh>
    <rPh sb="8" eb="10">
      <t>シヨウ</t>
    </rPh>
    <rPh sb="11" eb="13">
      <t>カンリ</t>
    </rPh>
    <rPh sb="17" eb="19">
      <t>カキ</t>
    </rPh>
    <rPh sb="20" eb="22">
      <t>ジツエン</t>
    </rPh>
    <phoneticPr fontId="1"/>
  </si>
  <si>
    <t>コミュニケーションに関する書籍を読み</t>
    <rPh sb="10" eb="11">
      <t>カン</t>
    </rPh>
    <rPh sb="13" eb="15">
      <t>ショセキ</t>
    </rPh>
    <rPh sb="16" eb="17">
      <t>ヨ</t>
    </rPh>
    <phoneticPr fontId="1"/>
  </si>
  <si>
    <t>自分の意見を隊長と話し合う</t>
    <rPh sb="0" eb="2">
      <t>ジブン</t>
    </rPh>
    <rPh sb="3" eb="5">
      <t>イケン</t>
    </rPh>
    <rPh sb="6" eb="8">
      <t>タイチョウ</t>
    </rPh>
    <rPh sb="9" eb="10">
      <t>ハナ</t>
    </rPh>
    <rPh sb="11" eb="12">
      <t>ア</t>
    </rPh>
    <phoneticPr fontId="1"/>
  </si>
  <si>
    <t>傾聴について知り、仲間の意見を理解する</t>
    <rPh sb="0" eb="2">
      <t>ケイチョウ</t>
    </rPh>
    <rPh sb="6" eb="7">
      <t>シ</t>
    </rPh>
    <rPh sb="9" eb="11">
      <t>ナカマ</t>
    </rPh>
    <rPh sb="12" eb="14">
      <t>イケン</t>
    </rPh>
    <rPh sb="15" eb="17">
      <t>リカイ</t>
    </rPh>
    <phoneticPr fontId="1"/>
  </si>
  <si>
    <t>他のスカウトの進級に向けて、技能指導する</t>
    <rPh sb="0" eb="1">
      <t>タ</t>
    </rPh>
    <rPh sb="7" eb="9">
      <t>シンキュウ</t>
    </rPh>
    <rPh sb="10" eb="11">
      <t>ム</t>
    </rPh>
    <rPh sb="14" eb="16">
      <t>ギノウ</t>
    </rPh>
    <rPh sb="16" eb="18">
      <t>シドウ</t>
    </rPh>
    <phoneticPr fontId="1"/>
  </si>
  <si>
    <t>班の係のそれぞれの役割を説明する</t>
    <rPh sb="0" eb="1">
      <t>ハン</t>
    </rPh>
    <rPh sb="2" eb="3">
      <t>カカリ</t>
    </rPh>
    <rPh sb="9" eb="11">
      <t>ヤクワリ</t>
    </rPh>
    <rPh sb="12" eb="14">
      <t>セツメイ</t>
    </rPh>
    <phoneticPr fontId="1"/>
  </si>
  <si>
    <t>救急章</t>
    <rPh sb="0" eb="2">
      <t>キュウキュウ</t>
    </rPh>
    <rPh sb="2" eb="3">
      <t>ショウ</t>
    </rPh>
    <phoneticPr fontId="1"/>
  </si>
  <si>
    <t>パイオニアリング章</t>
    <rPh sb="8" eb="9">
      <t>ショウ</t>
    </rPh>
    <phoneticPr fontId="1"/>
  </si>
  <si>
    <t>角しばりと筋かいしばりで、丸太材で</t>
    <rPh sb="0" eb="1">
      <t>カク</t>
    </rPh>
    <rPh sb="5" eb="6">
      <t>スジ</t>
    </rPh>
    <rPh sb="13" eb="15">
      <t>マルタ</t>
    </rPh>
    <rPh sb="15" eb="16">
      <t>ザイ</t>
    </rPh>
    <phoneticPr fontId="1"/>
  </si>
  <si>
    <t>台形橋脚（斜め材２本入り）を組み立てる</t>
    <rPh sb="0" eb="4">
      <t>ダイケイキョウキャク</t>
    </rPh>
    <rPh sb="5" eb="6">
      <t>ナナ</t>
    </rPh>
    <rPh sb="7" eb="8">
      <t>ザイ</t>
    </rPh>
    <rPh sb="9" eb="10">
      <t>ホン</t>
    </rPh>
    <rPh sb="10" eb="11">
      <t>ハイ</t>
    </rPh>
    <rPh sb="14" eb="15">
      <t>ク</t>
    </rPh>
    <rPh sb="16" eb="17">
      <t>タ</t>
    </rPh>
    <phoneticPr fontId="1"/>
  </si>
  <si>
    <t>三脚を組み立てる</t>
    <rPh sb="0" eb="2">
      <t>サンキャク</t>
    </rPh>
    <rPh sb="3" eb="4">
      <t>ク</t>
    </rPh>
    <rPh sb="5" eb="6">
      <t>タ</t>
    </rPh>
    <phoneticPr fontId="1"/>
  </si>
  <si>
    <t>ロープを強く張る結びを知り、２種以上を実演</t>
    <rPh sb="4" eb="5">
      <t>ツヨ</t>
    </rPh>
    <rPh sb="6" eb="7">
      <t>ハ</t>
    </rPh>
    <rPh sb="8" eb="9">
      <t>ムス</t>
    </rPh>
    <rPh sb="11" eb="12">
      <t>シ</t>
    </rPh>
    <rPh sb="15" eb="18">
      <t>シュイジョウ</t>
    </rPh>
    <rPh sb="19" eb="21">
      <t>ジツエン</t>
    </rPh>
    <phoneticPr fontId="1"/>
  </si>
  <si>
    <t>できれば、滑車を使用する方法を実演</t>
    <rPh sb="5" eb="7">
      <t>カッシャ</t>
    </rPh>
    <rPh sb="8" eb="10">
      <t>シヨウ</t>
    </rPh>
    <rPh sb="12" eb="14">
      <t>ホウホウ</t>
    </rPh>
    <rPh sb="15" eb="17">
      <t>ジツエン</t>
    </rPh>
    <phoneticPr fontId="1"/>
  </si>
  <si>
    <t>パイオニアリングの構築</t>
    <rPh sb="9" eb="11">
      <t>コウチク</t>
    </rPh>
    <phoneticPr fontId="1"/>
  </si>
  <si>
    <t>100K積載筏、幅30㎝・長さ3ｍ軽架橋、4.5ｍ以上信号櫓</t>
    <rPh sb="4" eb="6">
      <t>セキサイ</t>
    </rPh>
    <rPh sb="6" eb="7">
      <t>イカダ</t>
    </rPh>
    <rPh sb="8" eb="9">
      <t>ハバ</t>
    </rPh>
    <rPh sb="13" eb="14">
      <t>ナガ</t>
    </rPh>
    <rPh sb="17" eb="18">
      <t>ケイ</t>
    </rPh>
    <rPh sb="18" eb="20">
      <t>カキョウ</t>
    </rPh>
    <rPh sb="25" eb="27">
      <t>イジョウ</t>
    </rPh>
    <rPh sb="27" eb="29">
      <t>シンゴウ</t>
    </rPh>
    <rPh sb="29" eb="30">
      <t>ヤグラ</t>
    </rPh>
    <phoneticPr fontId="1"/>
  </si>
  <si>
    <t>（４）の設計図作成、使用ロープの種類、結び方</t>
    <rPh sb="4" eb="7">
      <t>セッケイズ</t>
    </rPh>
    <rPh sb="7" eb="9">
      <t>サクセイ</t>
    </rPh>
    <rPh sb="10" eb="12">
      <t>シヨウ</t>
    </rPh>
    <rPh sb="16" eb="18">
      <t>シュルイ</t>
    </rPh>
    <rPh sb="19" eb="20">
      <t>ムス</t>
    </rPh>
    <rPh sb="21" eb="22">
      <t>カタ</t>
    </rPh>
    <phoneticPr fontId="1"/>
  </si>
  <si>
    <t>などを説明し、資材リストを作成</t>
    <rPh sb="3" eb="5">
      <t>セツメイ</t>
    </rPh>
    <rPh sb="7" eb="9">
      <t>シザイ</t>
    </rPh>
    <rPh sb="13" eb="15">
      <t>サクセイ</t>
    </rPh>
    <phoneticPr fontId="1"/>
  </si>
  <si>
    <t>（４）で選んだ工作物の模型を作成</t>
    <rPh sb="4" eb="5">
      <t>エラ</t>
    </rPh>
    <rPh sb="7" eb="10">
      <t>コウサクブツ</t>
    </rPh>
    <rPh sb="11" eb="13">
      <t>モケイ</t>
    </rPh>
    <rPh sb="14" eb="16">
      <t>サクセイ</t>
    </rPh>
    <phoneticPr fontId="1"/>
  </si>
  <si>
    <t>作業計画書を作成し、作業手順が説明できる</t>
    <rPh sb="0" eb="2">
      <t>サギョウ</t>
    </rPh>
    <rPh sb="2" eb="4">
      <t>ケイカク</t>
    </rPh>
    <rPh sb="4" eb="5">
      <t>ショ</t>
    </rPh>
    <rPh sb="6" eb="8">
      <t>サクセイ</t>
    </rPh>
    <rPh sb="10" eb="12">
      <t>サギョウ</t>
    </rPh>
    <rPh sb="12" eb="14">
      <t>テジュン</t>
    </rPh>
    <rPh sb="15" eb="17">
      <t>セツメイ</t>
    </rPh>
    <phoneticPr fontId="1"/>
  </si>
  <si>
    <t>（４）で選んだ工作物を構築する際の作業安全</t>
    <rPh sb="4" eb="5">
      <t>エラ</t>
    </rPh>
    <rPh sb="7" eb="10">
      <t>コウサクブツ</t>
    </rPh>
    <rPh sb="11" eb="13">
      <t>コウチク</t>
    </rPh>
    <rPh sb="15" eb="16">
      <t>サイ</t>
    </rPh>
    <rPh sb="17" eb="19">
      <t>サギョウ</t>
    </rPh>
    <rPh sb="19" eb="21">
      <t>アンゼン</t>
    </rPh>
    <phoneticPr fontId="1"/>
  </si>
  <si>
    <t>計画書を作成し、作業上の安全対策の説明</t>
    <rPh sb="0" eb="3">
      <t>ケイカクショ</t>
    </rPh>
    <rPh sb="4" eb="6">
      <t>サクセイ</t>
    </rPh>
    <rPh sb="8" eb="10">
      <t>サギョウ</t>
    </rPh>
    <rPh sb="10" eb="11">
      <t>ジョウ</t>
    </rPh>
    <rPh sb="12" eb="14">
      <t>アンゼン</t>
    </rPh>
    <rPh sb="14" eb="16">
      <t>タイサク</t>
    </rPh>
    <rPh sb="17" eb="19">
      <t>セツメイ</t>
    </rPh>
    <phoneticPr fontId="1"/>
  </si>
  <si>
    <t>公民章</t>
    <rPh sb="0" eb="2">
      <t>コウミン</t>
    </rPh>
    <rPh sb="2" eb="3">
      <t>ショウ</t>
    </rPh>
    <phoneticPr fontId="1"/>
  </si>
  <si>
    <t>野営管理章</t>
    <rPh sb="0" eb="2">
      <t>ヤエイ</t>
    </rPh>
    <rPh sb="2" eb="4">
      <t>カンリ</t>
    </rPh>
    <rPh sb="4" eb="5">
      <t>ショウ</t>
    </rPh>
    <phoneticPr fontId="1"/>
  </si>
  <si>
    <t>国民の権利・義務、民主主義と基本的人権</t>
    <rPh sb="0" eb="2">
      <t>コクミン</t>
    </rPh>
    <rPh sb="3" eb="5">
      <t>ケンリ</t>
    </rPh>
    <rPh sb="6" eb="8">
      <t>ギム</t>
    </rPh>
    <rPh sb="9" eb="11">
      <t>ミンシュ</t>
    </rPh>
    <rPh sb="11" eb="13">
      <t>シュギ</t>
    </rPh>
    <rPh sb="14" eb="17">
      <t>キホンテキ</t>
    </rPh>
    <rPh sb="17" eb="19">
      <t>ジンケン</t>
    </rPh>
    <phoneticPr fontId="1"/>
  </si>
  <si>
    <t>日本国憲法の三大原則、説明</t>
    <rPh sb="0" eb="2">
      <t>ニホン</t>
    </rPh>
    <rPh sb="2" eb="3">
      <t>コク</t>
    </rPh>
    <rPh sb="3" eb="5">
      <t>ケンポウ</t>
    </rPh>
    <rPh sb="6" eb="8">
      <t>サンダイ</t>
    </rPh>
    <rPh sb="8" eb="10">
      <t>ゲンソク</t>
    </rPh>
    <rPh sb="11" eb="13">
      <t>セツメイ</t>
    </rPh>
    <phoneticPr fontId="1"/>
  </si>
  <si>
    <t>地球環境問題を一つ取り上げ、自分には何が</t>
    <rPh sb="0" eb="2">
      <t>チキュウ</t>
    </rPh>
    <rPh sb="2" eb="4">
      <t>カンキョウ</t>
    </rPh>
    <rPh sb="4" eb="6">
      <t>モンダイ</t>
    </rPh>
    <rPh sb="7" eb="8">
      <t>ヒト</t>
    </rPh>
    <rPh sb="9" eb="10">
      <t>ト</t>
    </rPh>
    <rPh sb="11" eb="12">
      <t>ア</t>
    </rPh>
    <rPh sb="14" eb="16">
      <t>ジブン</t>
    </rPh>
    <rPh sb="18" eb="19">
      <t>ナニ</t>
    </rPh>
    <phoneticPr fontId="1"/>
  </si>
  <si>
    <t>できるか説明する</t>
    <rPh sb="4" eb="6">
      <t>セツメイ</t>
    </rPh>
    <phoneticPr fontId="1"/>
  </si>
  <si>
    <t>日本がどのような国際貢献をしてきたか</t>
    <rPh sb="0" eb="2">
      <t>ニホン</t>
    </rPh>
    <rPh sb="8" eb="10">
      <t>コクサイ</t>
    </rPh>
    <rPh sb="10" eb="12">
      <t>コウケン</t>
    </rPh>
    <phoneticPr fontId="1"/>
  </si>
  <si>
    <t>今後求められる国際貢献について説明する</t>
    <rPh sb="0" eb="2">
      <t>コンゴ</t>
    </rPh>
    <rPh sb="2" eb="3">
      <t>モト</t>
    </rPh>
    <rPh sb="7" eb="9">
      <t>コクサイ</t>
    </rPh>
    <rPh sb="9" eb="11">
      <t>コウケン</t>
    </rPh>
    <rPh sb="15" eb="17">
      <t>セツメイ</t>
    </rPh>
    <phoneticPr fontId="1"/>
  </si>
  <si>
    <t>BS以外の地域に貢献する団体を調べる</t>
    <rPh sb="2" eb="4">
      <t>イガイ</t>
    </rPh>
    <rPh sb="5" eb="7">
      <t>チイキ</t>
    </rPh>
    <rPh sb="8" eb="10">
      <t>コウケン</t>
    </rPh>
    <rPh sb="12" eb="14">
      <t>ダンタイ</t>
    </rPh>
    <rPh sb="15" eb="16">
      <t>シラ</t>
    </rPh>
    <phoneticPr fontId="1"/>
  </si>
  <si>
    <t>国における市民権とはその意味を調べ、</t>
    <rPh sb="0" eb="1">
      <t>クニ</t>
    </rPh>
    <rPh sb="5" eb="8">
      <t>シミンケン</t>
    </rPh>
    <rPh sb="12" eb="14">
      <t>イミ</t>
    </rPh>
    <rPh sb="15" eb="16">
      <t>シラ</t>
    </rPh>
    <phoneticPr fontId="1"/>
  </si>
  <si>
    <t>良き国民となれるか隊長と話し合う</t>
    <rPh sb="0" eb="1">
      <t>ヨ</t>
    </rPh>
    <rPh sb="2" eb="4">
      <t>コクミン</t>
    </rPh>
    <rPh sb="9" eb="11">
      <t>タイチョウ</t>
    </rPh>
    <rPh sb="12" eb="13">
      <t>ハナ</t>
    </rPh>
    <rPh sb="14" eb="15">
      <t>ア</t>
    </rPh>
    <phoneticPr fontId="1"/>
  </si>
  <si>
    <t>概略をまとめる</t>
    <rPh sb="0" eb="2">
      <t>ガイリャク</t>
    </rPh>
    <phoneticPr fontId="1"/>
  </si>
  <si>
    <t>郷土の歴史、伝統行事、文化遺産を調べ</t>
    <rPh sb="0" eb="2">
      <t>キョウド</t>
    </rPh>
    <rPh sb="3" eb="5">
      <t>レキシ</t>
    </rPh>
    <rPh sb="6" eb="8">
      <t>デントウ</t>
    </rPh>
    <rPh sb="8" eb="10">
      <t>ギョウジ</t>
    </rPh>
    <rPh sb="11" eb="13">
      <t>ブンカ</t>
    </rPh>
    <rPh sb="13" eb="15">
      <t>イサン</t>
    </rPh>
    <rPh sb="16" eb="17">
      <t>シラ</t>
    </rPh>
    <phoneticPr fontId="1"/>
  </si>
  <si>
    <t>報告書を提出する</t>
    <rPh sb="0" eb="3">
      <t>ホウコクショ</t>
    </rPh>
    <rPh sb="4" eb="6">
      <t>テイシュツ</t>
    </rPh>
    <phoneticPr fontId="1"/>
  </si>
  <si>
    <t>隊長の助言を得て、地域社会で指導的立場に</t>
    <rPh sb="0" eb="2">
      <t>タイチョウ</t>
    </rPh>
    <rPh sb="3" eb="5">
      <t>ジョゲン</t>
    </rPh>
    <rPh sb="6" eb="7">
      <t>エ</t>
    </rPh>
    <rPh sb="9" eb="11">
      <t>チイキ</t>
    </rPh>
    <rPh sb="11" eb="13">
      <t>シャカイ</t>
    </rPh>
    <rPh sb="14" eb="17">
      <t>シドウテキ</t>
    </rPh>
    <rPh sb="17" eb="19">
      <t>タチバ</t>
    </rPh>
    <phoneticPr fontId="1"/>
  </si>
  <si>
    <t>ある人を訪問し、仕事等を学び、集会で話す</t>
    <rPh sb="2" eb="3">
      <t>ヒト</t>
    </rPh>
    <rPh sb="4" eb="6">
      <t>ホウモン</t>
    </rPh>
    <rPh sb="8" eb="10">
      <t>シゴト</t>
    </rPh>
    <rPh sb="10" eb="11">
      <t>トウ</t>
    </rPh>
    <rPh sb="12" eb="13">
      <t>マナ</t>
    </rPh>
    <rPh sb="15" eb="17">
      <t>シュウカイ</t>
    </rPh>
    <rPh sb="18" eb="19">
      <t>ハナ</t>
    </rPh>
    <phoneticPr fontId="1"/>
  </si>
  <si>
    <t>（報告書提出）</t>
    <phoneticPr fontId="1"/>
  </si>
  <si>
    <t>野営計画時の５項目の点検、点検報告書の作成</t>
    <rPh sb="0" eb="2">
      <t>ヤエイ</t>
    </rPh>
    <rPh sb="2" eb="4">
      <t>ケイカク</t>
    </rPh>
    <rPh sb="4" eb="5">
      <t>ジ</t>
    </rPh>
    <rPh sb="7" eb="9">
      <t>コウモク</t>
    </rPh>
    <rPh sb="10" eb="12">
      <t>テンケン</t>
    </rPh>
    <rPh sb="13" eb="15">
      <t>テンケン</t>
    </rPh>
    <rPh sb="15" eb="18">
      <t>ホウコクショ</t>
    </rPh>
    <rPh sb="19" eb="21">
      <t>サクセイ</t>
    </rPh>
    <phoneticPr fontId="1"/>
  </si>
  <si>
    <t>表の作成し、点検を行う。（記述等と報告書提出）</t>
    <rPh sb="2" eb="4">
      <t>サクセイ</t>
    </rPh>
    <rPh sb="6" eb="8">
      <t>テンケン</t>
    </rPh>
    <rPh sb="9" eb="10">
      <t>オコナ</t>
    </rPh>
    <rPh sb="13" eb="15">
      <t>キジュツ</t>
    </rPh>
    <rPh sb="15" eb="16">
      <t>トウ</t>
    </rPh>
    <rPh sb="17" eb="20">
      <t>ホウコクショ</t>
    </rPh>
    <rPh sb="20" eb="22">
      <t>テイシュツ</t>
    </rPh>
    <phoneticPr fontId="1"/>
  </si>
  <si>
    <t>朝と夜の点検の重要性と心構えを説明、点検項目</t>
    <rPh sb="0" eb="1">
      <t>アサ</t>
    </rPh>
    <rPh sb="2" eb="3">
      <t>ヨル</t>
    </rPh>
    <rPh sb="4" eb="6">
      <t>テンケン</t>
    </rPh>
    <rPh sb="7" eb="10">
      <t>ジュウヨウセイ</t>
    </rPh>
    <rPh sb="11" eb="13">
      <t>ココロガマ</t>
    </rPh>
    <rPh sb="15" eb="17">
      <t>セツメイ</t>
    </rPh>
    <phoneticPr fontId="1"/>
  </si>
  <si>
    <t>野営時の突発事故が発生した場合の処置の説明</t>
    <rPh sb="0" eb="2">
      <t>ヤエイ</t>
    </rPh>
    <rPh sb="2" eb="3">
      <t>ジ</t>
    </rPh>
    <rPh sb="4" eb="6">
      <t>トッパツ</t>
    </rPh>
    <rPh sb="6" eb="8">
      <t>ジコ</t>
    </rPh>
    <rPh sb="9" eb="11">
      <t>ハッセイ</t>
    </rPh>
    <rPh sb="13" eb="15">
      <t>バアイ</t>
    </rPh>
    <rPh sb="16" eb="18">
      <t>ショチ</t>
    </rPh>
    <rPh sb="19" eb="21">
      <t>セツメイ</t>
    </rPh>
    <phoneticPr fontId="1"/>
  </si>
  <si>
    <t>急病・火災･盗難・虫害・風水害等（口述又は記述）</t>
    <rPh sb="0" eb="2">
      <t>キュウビョウ</t>
    </rPh>
    <rPh sb="3" eb="5">
      <t>カサイ</t>
    </rPh>
    <rPh sb="6" eb="8">
      <t>トウナン</t>
    </rPh>
    <rPh sb="9" eb="11">
      <t>チュウガイ</t>
    </rPh>
    <rPh sb="12" eb="15">
      <t>フウスイガイ</t>
    </rPh>
    <rPh sb="15" eb="16">
      <t>トウ</t>
    </rPh>
    <rPh sb="17" eb="19">
      <t>コウジュツ</t>
    </rPh>
    <rPh sb="19" eb="20">
      <t>マタ</t>
    </rPh>
    <rPh sb="21" eb="23">
      <t>キジュツ</t>
    </rPh>
    <phoneticPr fontId="1"/>
  </si>
  <si>
    <t>次の野営用具の格納・保管で行うべき処置を知る</t>
    <rPh sb="0" eb="1">
      <t>ツギ</t>
    </rPh>
    <rPh sb="2" eb="3">
      <t>ヤ</t>
    </rPh>
    <rPh sb="3" eb="4">
      <t>エイ</t>
    </rPh>
    <rPh sb="4" eb="6">
      <t>ヨウグ</t>
    </rPh>
    <rPh sb="7" eb="9">
      <t>カクノウ</t>
    </rPh>
    <rPh sb="10" eb="12">
      <t>ホカン</t>
    </rPh>
    <rPh sb="13" eb="14">
      <t>オコナ</t>
    </rPh>
    <rPh sb="17" eb="19">
      <t>ショチ</t>
    </rPh>
    <rPh sb="20" eb="21">
      <t>シ</t>
    </rPh>
    <phoneticPr fontId="1"/>
  </si>
  <si>
    <t>水辺・水泳ありの野営の安全管理、特に注意する</t>
    <rPh sb="0" eb="2">
      <t>ミズベ</t>
    </rPh>
    <rPh sb="3" eb="5">
      <t>スイエイ</t>
    </rPh>
    <rPh sb="8" eb="10">
      <t>ヤエイ</t>
    </rPh>
    <rPh sb="11" eb="13">
      <t>アンゼン</t>
    </rPh>
    <rPh sb="13" eb="15">
      <t>カンリ</t>
    </rPh>
    <rPh sb="16" eb="17">
      <t>トク</t>
    </rPh>
    <rPh sb="18" eb="20">
      <t>チュウイ</t>
    </rPh>
    <phoneticPr fontId="1"/>
  </si>
  <si>
    <t>点を説明（実演）</t>
    <rPh sb="0" eb="1">
      <t>テン</t>
    </rPh>
    <rPh sb="2" eb="4">
      <t>セツメイ</t>
    </rPh>
    <rPh sb="5" eb="7">
      <t>ジツエン</t>
    </rPh>
    <phoneticPr fontId="1"/>
  </si>
  <si>
    <t>一個隊以上の野営又は常設野営場の管理に</t>
    <rPh sb="0" eb="2">
      <t>イッコ</t>
    </rPh>
    <rPh sb="2" eb="3">
      <t>タイ</t>
    </rPh>
    <rPh sb="3" eb="5">
      <t>イジョウ</t>
    </rPh>
    <rPh sb="6" eb="8">
      <t>ヤエイ</t>
    </rPh>
    <rPh sb="8" eb="9">
      <t>マタ</t>
    </rPh>
    <rPh sb="10" eb="12">
      <t>ジョウセツ</t>
    </rPh>
    <rPh sb="12" eb="15">
      <t>ヤエイジョウ</t>
    </rPh>
    <rPh sb="16" eb="18">
      <t>カンリ</t>
    </rPh>
    <phoneticPr fontId="1"/>
  </si>
  <si>
    <t>通算３昼夜以上奉仕経験（記録・報告書提出）</t>
    <rPh sb="0" eb="2">
      <t>ツウサン</t>
    </rPh>
    <rPh sb="3" eb="7">
      <t>チュウヤイジョウ</t>
    </rPh>
    <rPh sb="7" eb="9">
      <t>ホウシ</t>
    </rPh>
    <rPh sb="9" eb="11">
      <t>ケイケン</t>
    </rPh>
    <rPh sb="12" eb="14">
      <t>キロク</t>
    </rPh>
    <rPh sb="15" eb="18">
      <t>ホウコクショ</t>
    </rPh>
    <rPh sb="18" eb="20">
      <t>テイシュツ</t>
    </rPh>
    <phoneticPr fontId="1"/>
  </si>
  <si>
    <t>（９）</t>
  </si>
  <si>
    <t>1信(1)</t>
    <rPh sb="1" eb="2">
      <t>シン</t>
    </rPh>
    <phoneticPr fontId="1"/>
  </si>
  <si>
    <t>2信(1)</t>
    <phoneticPr fontId="1"/>
  </si>
  <si>
    <t>初信(1)</t>
    <rPh sb="0" eb="1">
      <t>ショ</t>
    </rPh>
    <rPh sb="1" eb="2">
      <t>シン</t>
    </rPh>
    <phoneticPr fontId="1"/>
  </si>
  <si>
    <t>信仰奨励章</t>
    <rPh sb="0" eb="2">
      <t>シンコウ</t>
    </rPh>
    <rPh sb="2" eb="4">
      <t>ショウレイ</t>
    </rPh>
    <rPh sb="4" eb="5">
      <t>ショウ</t>
    </rPh>
    <phoneticPr fontId="1"/>
  </si>
  <si>
    <t>宗教章授与基準</t>
    <rPh sb="0" eb="2">
      <t>シュウキョウ</t>
    </rPh>
    <rPh sb="2" eb="3">
      <t>ショウ</t>
    </rPh>
    <rPh sb="3" eb="5">
      <t>ジュヨ</t>
    </rPh>
    <rPh sb="5" eb="7">
      <t>キジュン</t>
    </rPh>
    <phoneticPr fontId="1"/>
  </si>
  <si>
    <t>1級以上のBS,VS及びRSであること</t>
    <rPh sb="1" eb="2">
      <t>キュウ</t>
    </rPh>
    <rPh sb="2" eb="4">
      <t>イジョウ</t>
    </rPh>
    <rPh sb="10" eb="11">
      <t>オヨ</t>
    </rPh>
    <phoneticPr fontId="1"/>
  </si>
  <si>
    <t>礼拝の作法について知る</t>
    <rPh sb="0" eb="2">
      <t>レイハイ</t>
    </rPh>
    <rPh sb="3" eb="5">
      <t>サホウ</t>
    </rPh>
    <rPh sb="9" eb="10">
      <t>シ</t>
    </rPh>
    <phoneticPr fontId="1"/>
  </si>
  <si>
    <t>信仰に基づき、地域社会のため奉仕する</t>
    <rPh sb="0" eb="2">
      <t>シンコウ</t>
    </rPh>
    <rPh sb="3" eb="4">
      <t>モト</t>
    </rPh>
    <rPh sb="7" eb="9">
      <t>チイキ</t>
    </rPh>
    <rPh sb="9" eb="11">
      <t>シャカイ</t>
    </rPh>
    <rPh sb="14" eb="16">
      <t>ホウシ</t>
    </rPh>
    <phoneticPr fontId="1"/>
  </si>
  <si>
    <t>隼宗(1)</t>
    <rPh sb="0" eb="1">
      <t>ハヤブサ</t>
    </rPh>
    <rPh sb="1" eb="2">
      <t>シュウ</t>
    </rPh>
    <phoneticPr fontId="1"/>
  </si>
  <si>
    <t>計測(1)</t>
    <phoneticPr fontId="1"/>
  </si>
  <si>
    <t>集会で使う身ぶり信号や笛の合図を覚える</t>
    <phoneticPr fontId="1"/>
  </si>
  <si>
    <t>計測</t>
    <phoneticPr fontId="1"/>
  </si>
  <si>
    <t>通信</t>
    <phoneticPr fontId="1"/>
  </si>
  <si>
    <t>考査員</t>
    <rPh sb="0" eb="2">
      <t>コウサ</t>
    </rPh>
    <rPh sb="2" eb="3">
      <t>イン</t>
    </rPh>
    <phoneticPr fontId="1"/>
  </si>
  <si>
    <t>観察章（隊長認定）</t>
    <rPh sb="0" eb="2">
      <t>カンサツ</t>
    </rPh>
    <rPh sb="2" eb="3">
      <t>ショウ</t>
    </rPh>
    <phoneticPr fontId="1"/>
  </si>
  <si>
    <t>計測章（隊長認定）</t>
    <rPh sb="0" eb="2">
      <t>ケイソク</t>
    </rPh>
    <rPh sb="2" eb="3">
      <t>ショウ</t>
    </rPh>
    <phoneticPr fontId="1"/>
  </si>
  <si>
    <t>通信章（隊長認定）</t>
    <rPh sb="0" eb="2">
      <t>ツウシン</t>
    </rPh>
    <rPh sb="2" eb="3">
      <t>ショウ</t>
    </rPh>
    <phoneticPr fontId="1"/>
  </si>
  <si>
    <t>（１１）</t>
  </si>
  <si>
    <t>は確認</t>
    <phoneticPr fontId="1"/>
  </si>
  <si>
    <t>スカウト技能</t>
    <phoneticPr fontId="1"/>
  </si>
  <si>
    <t>８の字しばり（または三脚しばり）で丸太等で</t>
    <rPh sb="2" eb="3">
      <t>ジ</t>
    </rPh>
    <rPh sb="10" eb="12">
      <t>サンキャク</t>
    </rPh>
    <phoneticPr fontId="1"/>
  </si>
  <si>
    <t>立ちかまど含む３種以上､竹木・ロープ結びで工作</t>
    <rPh sb="0" eb="1">
      <t>タ</t>
    </rPh>
    <rPh sb="5" eb="6">
      <t>フク</t>
    </rPh>
    <rPh sb="8" eb="9">
      <t>シュ</t>
    </rPh>
    <rPh sb="9" eb="11">
      <t>イジョウ</t>
    </rPh>
    <rPh sb="12" eb="14">
      <t>チクボク</t>
    </rPh>
    <rPh sb="18" eb="19">
      <t>ムス</t>
    </rPh>
    <rPh sb="21" eb="23">
      <t>コウサク</t>
    </rPh>
    <phoneticPr fontId="1"/>
  </si>
  <si>
    <t>姉妹都市等2国以上民族・文化・通貨・言語</t>
    <rPh sb="0" eb="4">
      <t>シマイトシ</t>
    </rPh>
    <rPh sb="4" eb="5">
      <t>トウ</t>
    </rPh>
    <rPh sb="6" eb="9">
      <t>コクイジョウ</t>
    </rPh>
    <rPh sb="9" eb="11">
      <t>ミンゾク</t>
    </rPh>
    <rPh sb="12" eb="14">
      <t>ブンカ</t>
    </rPh>
    <rPh sb="15" eb="17">
      <t>ツウカ</t>
    </rPh>
    <rPh sb="18" eb="20">
      <t>ゲンゴ</t>
    </rPh>
    <phoneticPr fontId="1"/>
  </si>
  <si>
    <t>新聞等から平和や人権に関する記事を選び</t>
    <rPh sb="0" eb="2">
      <t>シンブン</t>
    </rPh>
    <rPh sb="2" eb="3">
      <t>トウ</t>
    </rPh>
    <rPh sb="5" eb="7">
      <t>ヘイワ</t>
    </rPh>
    <rPh sb="8" eb="10">
      <t>ジンケン</t>
    </rPh>
    <rPh sb="11" eb="12">
      <t>カン</t>
    </rPh>
    <rPh sb="14" eb="16">
      <t>キジ</t>
    </rPh>
    <rPh sb="17" eb="18">
      <t>エラ</t>
    </rPh>
    <phoneticPr fontId="1"/>
  </si>
  <si>
    <t>☆</t>
    <phoneticPr fontId="1"/>
  </si>
  <si>
    <t>国旗の正しい様式を知る。集会で掲揚する。</t>
    <rPh sb="0" eb="2">
      <t>コッキ</t>
    </rPh>
    <rPh sb="3" eb="4">
      <t>タダ</t>
    </rPh>
    <rPh sb="6" eb="8">
      <t>ヨウシキ</t>
    </rPh>
    <rPh sb="9" eb="10">
      <t>シ</t>
    </rPh>
    <rPh sb="12" eb="14">
      <t>シュウカイ</t>
    </rPh>
    <rPh sb="15" eb="17">
      <t>ケイヨウ</t>
    </rPh>
    <phoneticPr fontId="1"/>
  </si>
  <si>
    <t>体温と脈拍を正しく測ることができる</t>
    <rPh sb="0" eb="2">
      <t>タイオン</t>
    </rPh>
    <rPh sb="3" eb="5">
      <t>ミャクハク</t>
    </rPh>
    <rPh sb="6" eb="7">
      <t>タダ</t>
    </rPh>
    <rPh sb="9" eb="10">
      <t>ハカ</t>
    </rPh>
    <phoneticPr fontId="1"/>
  </si>
  <si>
    <t>自分の身体や身近にあるもので簡単な計測</t>
    <rPh sb="14" eb="16">
      <t>カンタン</t>
    </rPh>
    <phoneticPr fontId="1"/>
  </si>
  <si>
    <t>（２）</t>
    <phoneticPr fontId="1"/>
  </si>
  <si>
    <t>住んでいる地域の避難場所を説明できる</t>
    <rPh sb="0" eb="1">
      <t>ス</t>
    </rPh>
    <rPh sb="5" eb="7">
      <t>チイキ</t>
    </rPh>
    <rPh sb="8" eb="12">
      <t>ヒナンバショ</t>
    </rPh>
    <rPh sb="13" eb="15">
      <t>セツメイ</t>
    </rPh>
    <phoneticPr fontId="1"/>
  </si>
  <si>
    <t>集会等で行うｽｶｳﾂｵｳﾝ・ｻｰﾋﾞｽに参加する</t>
    <rPh sb="0" eb="3">
      <t>シュウカイトウ</t>
    </rPh>
    <rPh sb="4" eb="5">
      <t>オコナ</t>
    </rPh>
    <rPh sb="20" eb="22">
      <t>サンカ</t>
    </rPh>
    <phoneticPr fontId="1"/>
  </si>
  <si>
    <t>参考</t>
    <rPh sb="0" eb="2">
      <t>サンコウ</t>
    </rPh>
    <phoneticPr fontId="1"/>
  </si>
  <si>
    <t>班･隊の活動で正しく掲揚できる</t>
    <rPh sb="0" eb="1">
      <t>ハン</t>
    </rPh>
    <rPh sb="2" eb="3">
      <t>タイ</t>
    </rPh>
    <rPh sb="4" eb="6">
      <t>カツドウ</t>
    </rPh>
    <phoneticPr fontId="1"/>
  </si>
  <si>
    <t>国旗の意味・歴史・仕様を説明でき、</t>
    <rPh sb="0" eb="2">
      <t>コッキ</t>
    </rPh>
    <rPh sb="3" eb="5">
      <t>イミ</t>
    </rPh>
    <rPh sb="6" eb="8">
      <t>レキシ</t>
    </rPh>
    <rPh sb="9" eb="11">
      <t>シヨウ</t>
    </rPh>
    <rPh sb="12" eb="14">
      <t>セツメイ</t>
    </rPh>
    <phoneticPr fontId="1"/>
  </si>
  <si>
    <t>外国旗･その国のｽｶｳﾄ章を5ヶ国以上見分ける</t>
    <rPh sb="0" eb="2">
      <t>ガイコク</t>
    </rPh>
    <rPh sb="2" eb="3">
      <t>ハタ</t>
    </rPh>
    <rPh sb="6" eb="7">
      <t>クニ</t>
    </rPh>
    <rPh sb="12" eb="13">
      <t>ショウ</t>
    </rPh>
    <rPh sb="16" eb="19">
      <t>コクイジョウ</t>
    </rPh>
    <rPh sb="19" eb="21">
      <t>ミワ</t>
    </rPh>
    <phoneticPr fontId="1"/>
  </si>
  <si>
    <t>①日常遭遇しやすい次の応急手当や対応を説明</t>
    <rPh sb="1" eb="3">
      <t>ニチジョウ</t>
    </rPh>
    <rPh sb="3" eb="5">
      <t>ソウグウ</t>
    </rPh>
    <rPh sb="9" eb="10">
      <t>ツギ</t>
    </rPh>
    <rPh sb="11" eb="13">
      <t>オウキュウ</t>
    </rPh>
    <rPh sb="13" eb="15">
      <t>テア</t>
    </rPh>
    <rPh sb="16" eb="18">
      <t>タイオウ</t>
    </rPh>
    <rPh sb="19" eb="21">
      <t>セツメイ</t>
    </rPh>
    <phoneticPr fontId="1"/>
  </si>
  <si>
    <t>隊または班の安全係を担当する</t>
    <rPh sb="0" eb="1">
      <t>タイ</t>
    </rPh>
    <rPh sb="4" eb="5">
      <t>ハン</t>
    </rPh>
    <rPh sb="6" eb="8">
      <t>アンゼン</t>
    </rPh>
    <rPh sb="8" eb="9">
      <t>カカリ</t>
    </rPh>
    <rPh sb="10" eb="12">
      <t>タントウ</t>
    </rPh>
    <phoneticPr fontId="1"/>
  </si>
  <si>
    <t>①２点間の方位角・直線距離・標高差・歩行距離</t>
    <rPh sb="2" eb="4">
      <t>テンカン</t>
    </rPh>
    <rPh sb="5" eb="7">
      <t>ホウイ</t>
    </rPh>
    <rPh sb="7" eb="8">
      <t>カク</t>
    </rPh>
    <rPh sb="9" eb="11">
      <t>チョクセン</t>
    </rPh>
    <rPh sb="11" eb="13">
      <t>キョリ</t>
    </rPh>
    <rPh sb="14" eb="17">
      <t>ヒョウコウサ</t>
    </rPh>
    <rPh sb="18" eb="20">
      <t>ホコウ</t>
    </rPh>
    <rPh sb="20" eb="22">
      <t>キョリ</t>
    </rPh>
    <phoneticPr fontId="1"/>
  </si>
  <si>
    <t>②真北と磁北の違い説明</t>
    <rPh sb="1" eb="3">
      <t>マキタ</t>
    </rPh>
    <rPh sb="4" eb="5">
      <t>ジ</t>
    </rPh>
    <rPh sb="5" eb="6">
      <t>ホク</t>
    </rPh>
    <rPh sb="7" eb="8">
      <t>チガ</t>
    </rPh>
    <rPh sb="9" eb="11">
      <t>セツメイ</t>
    </rPh>
    <phoneticPr fontId="1"/>
  </si>
  <si>
    <t>2万5千分の１地形図で次のことをする</t>
    <rPh sb="1" eb="2">
      <t>マン</t>
    </rPh>
    <rPh sb="3" eb="5">
      <t>センブン</t>
    </rPh>
    <rPh sb="7" eb="10">
      <t>チケイズ</t>
    </rPh>
    <rPh sb="11" eb="12">
      <t>ツギ</t>
    </rPh>
    <phoneticPr fontId="1"/>
  </si>
  <si>
    <t>（５）</t>
    <phoneticPr fontId="1"/>
  </si>
  <si>
    <t>10個以上の地図記号を覚える</t>
    <rPh sb="2" eb="3">
      <t>コ</t>
    </rPh>
    <rPh sb="3" eb="5">
      <t>イジョウ</t>
    </rPh>
    <rPh sb="6" eb="8">
      <t>チズ</t>
    </rPh>
    <rPh sb="8" eb="10">
      <t>キゴウ</t>
    </rPh>
    <rPh sb="11" eb="12">
      <t>オボ</t>
    </rPh>
    <phoneticPr fontId="1"/>
  </si>
  <si>
    <t>（７）</t>
    <phoneticPr fontId="1"/>
  </si>
  <si>
    <t>次の結びの使いみちの理解と実際に使う</t>
    <rPh sb="0" eb="1">
      <t>ツギ</t>
    </rPh>
    <rPh sb="2" eb="3">
      <t>ムス</t>
    </rPh>
    <rPh sb="5" eb="6">
      <t>ツカ</t>
    </rPh>
    <rPh sb="10" eb="12">
      <t>リカイ</t>
    </rPh>
    <rPh sb="13" eb="15">
      <t>ジッサイ</t>
    </rPh>
    <rPh sb="16" eb="17">
      <t>ツカ</t>
    </rPh>
    <phoneticPr fontId="1"/>
  </si>
  <si>
    <t>①巻き結び</t>
    <rPh sb="1" eb="2">
      <t>マ</t>
    </rPh>
    <rPh sb="3" eb="4">
      <t>ムス</t>
    </rPh>
    <phoneticPr fontId="1"/>
  </si>
  <si>
    <t>②ねじ結び</t>
    <rPh sb="3" eb="4">
      <t>ムス</t>
    </rPh>
    <phoneticPr fontId="1"/>
  </si>
  <si>
    <t>③引きとけ結び</t>
    <rPh sb="1" eb="2">
      <t>ヒ</t>
    </rPh>
    <rPh sb="5" eb="6">
      <t>ムス</t>
    </rPh>
    <phoneticPr fontId="1"/>
  </si>
  <si>
    <t>④ちぢめ結び</t>
    <rPh sb="4" eb="5">
      <t>ムス</t>
    </rPh>
    <phoneticPr fontId="1"/>
  </si>
  <si>
    <t>⑤腰掛け結び</t>
    <rPh sb="1" eb="3">
      <t>コシカ</t>
    </rPh>
    <rPh sb="4" eb="5">
      <t>ムス</t>
    </rPh>
    <phoneticPr fontId="1"/>
  </si>
  <si>
    <t>⑥てぐす結び</t>
    <rPh sb="4" eb="5">
      <t>ムス</t>
    </rPh>
    <phoneticPr fontId="1"/>
  </si>
  <si>
    <t>⑦てこ結び</t>
    <rPh sb="3" eb="4">
      <t>ムス</t>
    </rPh>
    <phoneticPr fontId="1"/>
  </si>
  <si>
    <t>⑧張り綱結び</t>
    <rPh sb="1" eb="2">
      <t>ハ</t>
    </rPh>
    <rPh sb="3" eb="4">
      <t>ヅナ</t>
    </rPh>
    <rPh sb="4" eb="5">
      <t>ムス</t>
    </rPh>
    <phoneticPr fontId="1"/>
  </si>
  <si>
    <t>キムスゲーム１分間で１６／２４記憶回答</t>
    <rPh sb="7" eb="9">
      <t>フンカン</t>
    </rPh>
    <rPh sb="15" eb="17">
      <t>キオク</t>
    </rPh>
    <rPh sb="17" eb="19">
      <t>カイトウ</t>
    </rPh>
    <phoneticPr fontId="1"/>
  </si>
  <si>
    <t>スカウトペース２Kmを１５分で移動</t>
    <rPh sb="13" eb="14">
      <t>フン</t>
    </rPh>
    <rPh sb="15" eb="17">
      <t>イドウ</t>
    </rPh>
    <phoneticPr fontId="1"/>
  </si>
  <si>
    <t>１００ｍの距離を誤差５％以内で歩測</t>
    <rPh sb="5" eb="7">
      <t>キョリ</t>
    </rPh>
    <rPh sb="8" eb="10">
      <t>ゴサ</t>
    </rPh>
    <rPh sb="12" eb="14">
      <t>イナイ</t>
    </rPh>
    <rPh sb="15" eb="17">
      <t>ホソク</t>
    </rPh>
    <phoneticPr fontId="1"/>
  </si>
  <si>
    <t>（９）</t>
    <phoneticPr fontId="1"/>
  </si>
  <si>
    <t>（１０）</t>
    <phoneticPr fontId="1"/>
  </si>
  <si>
    <t>（８）</t>
    <phoneticPr fontId="1"/>
  </si>
  <si>
    <t>（７）</t>
    <phoneticPr fontId="1"/>
  </si>
  <si>
    <t>（１）</t>
    <phoneticPr fontId="1"/>
  </si>
  <si>
    <t>（２）</t>
    <phoneticPr fontId="1"/>
  </si>
  <si>
    <t>（３）</t>
    <phoneticPr fontId="1"/>
  </si>
  <si>
    <t>（６）</t>
    <phoneticPr fontId="1"/>
  </si>
  <si>
    <t>（３）</t>
    <phoneticPr fontId="1"/>
  </si>
  <si>
    <t>（４）</t>
    <phoneticPr fontId="1"/>
  </si>
  <si>
    <t>ナイフ・なた・のこぎりの安全使用と手入・保管</t>
    <rPh sb="12" eb="14">
      <t>アンゼン</t>
    </rPh>
    <rPh sb="14" eb="16">
      <t>シヨウ</t>
    </rPh>
    <rPh sb="17" eb="19">
      <t>テイ</t>
    </rPh>
    <rPh sb="20" eb="22">
      <t>ホカン</t>
    </rPh>
    <phoneticPr fontId="1"/>
  </si>
  <si>
    <t>火口・焚き付け・薪を作り、マッチ２本で</t>
    <rPh sb="0" eb="1">
      <t>ヒ</t>
    </rPh>
    <rPh sb="1" eb="2">
      <t>クチ</t>
    </rPh>
    <rPh sb="3" eb="4">
      <t>タ</t>
    </rPh>
    <rPh sb="5" eb="6">
      <t>ツ</t>
    </rPh>
    <rPh sb="8" eb="9">
      <t>マキ</t>
    </rPh>
    <rPh sb="10" eb="11">
      <t>ツク</t>
    </rPh>
    <rPh sb="17" eb="18">
      <t>ホン</t>
    </rPh>
    <phoneticPr fontId="1"/>
  </si>
  <si>
    <t>火を起こし、５００ｍｌの水を沸騰させる</t>
    <phoneticPr fontId="1"/>
  </si>
  <si>
    <t>（５）</t>
    <phoneticPr fontId="1"/>
  </si>
  <si>
    <t>１５原画の理解、１０文字程の語句の手旗送受信</t>
    <rPh sb="2" eb="3">
      <t>ゲン</t>
    </rPh>
    <rPh sb="3" eb="4">
      <t>カク</t>
    </rPh>
    <rPh sb="5" eb="7">
      <t>リカイ</t>
    </rPh>
    <rPh sb="10" eb="12">
      <t>モジ</t>
    </rPh>
    <rPh sb="12" eb="13">
      <t>ホド</t>
    </rPh>
    <rPh sb="14" eb="16">
      <t>ゴク</t>
    </rPh>
    <rPh sb="17" eb="19">
      <t>テバタ</t>
    </rPh>
    <rPh sb="19" eb="22">
      <t>ソウジュシン</t>
    </rPh>
    <phoneticPr fontId="1"/>
  </si>
  <si>
    <t>（１１）</t>
    <phoneticPr fontId="1"/>
  </si>
  <si>
    <t>（１２）</t>
    <phoneticPr fontId="1"/>
  </si>
  <si>
    <t>ルートを示すこと</t>
    <rPh sb="4" eb="5">
      <t>シメ</t>
    </rPh>
    <phoneticPr fontId="1"/>
  </si>
  <si>
    <t>自宅および活動場所から近隣の避難所を探し</t>
    <rPh sb="0" eb="2">
      <t>ジタク</t>
    </rPh>
    <rPh sb="5" eb="9">
      <t>カツドウバショ</t>
    </rPh>
    <rPh sb="11" eb="13">
      <t>キンリン</t>
    </rPh>
    <rPh sb="14" eb="17">
      <t>ヒナンジョ</t>
    </rPh>
    <rPh sb="18" eb="19">
      <t>サガ</t>
    </rPh>
    <phoneticPr fontId="1"/>
  </si>
  <si>
    <t>そなえよつねに</t>
  </si>
  <si>
    <t>（１）</t>
    <phoneticPr fontId="1"/>
  </si>
  <si>
    <t>（３）</t>
    <phoneticPr fontId="1"/>
  </si>
  <si>
    <t>（２）</t>
    <phoneticPr fontId="1"/>
  </si>
  <si>
    <t>班の炊事係として、キャンプの調理を担当</t>
    <rPh sb="0" eb="1">
      <t>ハン</t>
    </rPh>
    <rPh sb="2" eb="4">
      <t>スイジ</t>
    </rPh>
    <rPh sb="4" eb="5">
      <t>ガカリ</t>
    </rPh>
    <rPh sb="14" eb="16">
      <t>チョウリ</t>
    </rPh>
    <rPh sb="17" eb="19">
      <t>タントウ</t>
    </rPh>
    <phoneticPr fontId="1"/>
  </si>
  <si>
    <t>用便・ゴミ処理・食糧保管の衛生を知り、実践</t>
    <rPh sb="0" eb="2">
      <t>ヨウベン</t>
    </rPh>
    <rPh sb="5" eb="7">
      <t>ショリ</t>
    </rPh>
    <rPh sb="8" eb="10">
      <t>ショクリョウ</t>
    </rPh>
    <rPh sb="10" eb="12">
      <t>ホカン</t>
    </rPh>
    <rPh sb="13" eb="15">
      <t>エイセイ</t>
    </rPh>
    <rPh sb="16" eb="17">
      <t>シ</t>
    </rPh>
    <rPh sb="19" eb="21">
      <t>ジッセン</t>
    </rPh>
    <phoneticPr fontId="1"/>
  </si>
  <si>
    <t>自然物を利用した野営工作作成</t>
    <rPh sb="0" eb="3">
      <t>シゼンブツ</t>
    </rPh>
    <rPh sb="4" eb="6">
      <t>リヨウ</t>
    </rPh>
    <rPh sb="8" eb="10">
      <t>ヤエイ</t>
    </rPh>
    <rPh sb="10" eb="12">
      <t>コウサク</t>
    </rPh>
    <rPh sb="12" eb="14">
      <t>サクセイ</t>
    </rPh>
    <phoneticPr fontId="1"/>
  </si>
  <si>
    <t>①連続５泊以上の隊等野営に参加（海外不可）</t>
    <rPh sb="8" eb="10">
      <t>タイトウ</t>
    </rPh>
    <phoneticPr fontId="1"/>
  </si>
  <si>
    <t>②２級取得以後、通算６泊以上の野営経験</t>
    <rPh sb="2" eb="3">
      <t>キュウ</t>
    </rPh>
    <rPh sb="3" eb="7">
      <t>シュトクイゴ</t>
    </rPh>
    <rPh sb="8" eb="10">
      <t>ツウサン</t>
    </rPh>
    <rPh sb="11" eb="12">
      <t>ハク</t>
    </rPh>
    <rPh sb="12" eb="14">
      <t>イジョウ</t>
    </rPh>
    <rPh sb="15" eb="17">
      <t>ヤエイ</t>
    </rPh>
    <rPh sb="17" eb="19">
      <t>ケイケン</t>
    </rPh>
    <phoneticPr fontId="1"/>
  </si>
  <si>
    <t>①垣根結び</t>
    <rPh sb="1" eb="3">
      <t>カキネ</t>
    </rPh>
    <rPh sb="3" eb="4">
      <t>ムス</t>
    </rPh>
    <phoneticPr fontId="1"/>
  </si>
  <si>
    <t>②よろい結び</t>
    <rPh sb="4" eb="5">
      <t>ムス</t>
    </rPh>
    <phoneticPr fontId="1"/>
  </si>
  <si>
    <t>③馬つなぎ</t>
    <phoneticPr fontId="1"/>
  </si>
  <si>
    <t>④からみ止め</t>
    <rPh sb="4" eb="5">
      <t>ド</t>
    </rPh>
    <phoneticPr fontId="1"/>
  </si>
  <si>
    <t>⑤バックスプライス</t>
    <phoneticPr fontId="1"/>
  </si>
  <si>
    <t>⑥角しばり</t>
    <rPh sb="1" eb="2">
      <t>カク</t>
    </rPh>
    <phoneticPr fontId="1"/>
  </si>
  <si>
    <t>⑦筋かいしばり</t>
    <phoneticPr fontId="1"/>
  </si>
  <si>
    <t>北極星の発見、５つの星座発見できる</t>
    <rPh sb="0" eb="3">
      <t>ホッキョクセイ</t>
    </rPh>
    <rPh sb="4" eb="6">
      <t>ハッケン</t>
    </rPh>
    <rPh sb="10" eb="12">
      <t>セイザ</t>
    </rPh>
    <rPh sb="12" eb="14">
      <t>ハッケン</t>
    </rPh>
    <phoneticPr fontId="1"/>
  </si>
  <si>
    <t>（８）</t>
    <phoneticPr fontId="1"/>
  </si>
  <si>
    <t>技能章（隊長・考査員）</t>
    <rPh sb="0" eb="3">
      <t>ギノウショウ</t>
    </rPh>
    <rPh sb="4" eb="6">
      <t>タイチョウ</t>
    </rPh>
    <rPh sb="7" eb="9">
      <t>コウサ</t>
    </rPh>
    <rPh sb="9" eb="10">
      <t>イン</t>
    </rPh>
    <phoneticPr fontId="1"/>
  </si>
  <si>
    <t>技能章から３個取得</t>
    <rPh sb="0" eb="3">
      <t>ギノウショウ</t>
    </rPh>
    <rPh sb="6" eb="7">
      <t>コ</t>
    </rPh>
    <rPh sb="7" eb="9">
      <t>シュトク</t>
    </rPh>
    <phoneticPr fontId="1"/>
  </si>
  <si>
    <t>簡易測法、到達不可長さ・高さ誤差10％以内測</t>
    <rPh sb="0" eb="2">
      <t>カンイ</t>
    </rPh>
    <rPh sb="2" eb="3">
      <t>ハカ</t>
    </rPh>
    <rPh sb="3" eb="4">
      <t>ホウ</t>
    </rPh>
    <rPh sb="5" eb="7">
      <t>トウタツ</t>
    </rPh>
    <rPh sb="7" eb="9">
      <t>フカ</t>
    </rPh>
    <rPh sb="9" eb="10">
      <t>ナガ</t>
    </rPh>
    <rPh sb="12" eb="13">
      <t>タカ</t>
    </rPh>
    <rPh sb="21" eb="22">
      <t>ソク</t>
    </rPh>
    <phoneticPr fontId="1"/>
  </si>
  <si>
    <t>（９）</t>
    <phoneticPr fontId="1"/>
  </si>
  <si>
    <t>野帳(1・2線法等）をつけ、野帳から略地図作成</t>
  </si>
  <si>
    <t>野帳(1・2線法等）をつけ、野帳から略地図作成</t>
    <rPh sb="0" eb="2">
      <t>ヤチョウ</t>
    </rPh>
    <rPh sb="8" eb="9">
      <t>トウ</t>
    </rPh>
    <rPh sb="14" eb="16">
      <t>ヤチョウ</t>
    </rPh>
    <rPh sb="18" eb="21">
      <t>リャクチズ</t>
    </rPh>
    <rPh sb="21" eb="23">
      <t>サクセイ</t>
    </rPh>
    <phoneticPr fontId="1"/>
  </si>
  <si>
    <t>（１０）</t>
    <phoneticPr fontId="1"/>
  </si>
  <si>
    <t>善行／奉仕</t>
    <phoneticPr fontId="1"/>
  </si>
  <si>
    <t>地域・学校等の環境保全活動・避難訓練参加</t>
    <rPh sb="0" eb="2">
      <t>チイキ</t>
    </rPh>
    <rPh sb="3" eb="6">
      <t>ガッコウトウ</t>
    </rPh>
    <rPh sb="7" eb="13">
      <t>カンキョウホゼンカツドウ</t>
    </rPh>
    <rPh sb="14" eb="16">
      <t>ヒナン</t>
    </rPh>
    <rPh sb="16" eb="18">
      <t>クンレン</t>
    </rPh>
    <rPh sb="18" eb="20">
      <t>サンカ</t>
    </rPh>
    <phoneticPr fontId="1"/>
  </si>
  <si>
    <t>スカウツオウン・サービスでできる役割を果たし</t>
    <rPh sb="16" eb="18">
      <t>ヤクワリ</t>
    </rPh>
    <rPh sb="19" eb="20">
      <t>ハ</t>
    </rPh>
    <phoneticPr fontId="1"/>
  </si>
  <si>
    <t>集会等でスカウツオウン・サービスで主要な</t>
    <rPh sb="0" eb="2">
      <t>シュウカイ</t>
    </rPh>
    <rPh sb="2" eb="3">
      <t>トウ</t>
    </rPh>
    <rPh sb="17" eb="19">
      <t>シュヨウ</t>
    </rPh>
    <phoneticPr fontId="1"/>
  </si>
  <si>
    <t>役割を果たす</t>
    <phoneticPr fontId="1"/>
  </si>
  <si>
    <t>号笛救難信号を覚える。又は号笛ｹﾞｰﾑの実施</t>
    <rPh sb="0" eb="1">
      <t>ゴウ</t>
    </rPh>
    <rPh sb="1" eb="2">
      <t>テキ</t>
    </rPh>
    <rPh sb="2" eb="4">
      <t>キュウナン</t>
    </rPh>
    <rPh sb="4" eb="6">
      <t>シンゴウ</t>
    </rPh>
    <rPh sb="7" eb="8">
      <t>オボ</t>
    </rPh>
    <rPh sb="11" eb="12">
      <t>マタ</t>
    </rPh>
    <rPh sb="13" eb="14">
      <t>ゴウ</t>
    </rPh>
    <rPh sb="14" eb="15">
      <t>テキ</t>
    </rPh>
    <rPh sb="20" eb="22">
      <t>ジッシ</t>
    </rPh>
    <phoneticPr fontId="1"/>
  </si>
  <si>
    <t>観察</t>
    <phoneticPr fontId="1"/>
  </si>
  <si>
    <t>イ）目のちり</t>
    <phoneticPr fontId="1"/>
  </si>
  <si>
    <t>エ）指の切り傷</t>
    <phoneticPr fontId="1"/>
  </si>
  <si>
    <t>オ）立ちくらみ</t>
    <phoneticPr fontId="1"/>
  </si>
  <si>
    <t>カ）頭痛</t>
    <phoneticPr fontId="1"/>
  </si>
  <si>
    <t>ク）熱中症</t>
    <phoneticPr fontId="1"/>
  </si>
  <si>
    <t>救急法</t>
    <phoneticPr fontId="1"/>
  </si>
  <si>
    <t>ハイキング・読図</t>
    <phoneticPr fontId="1"/>
  </si>
  <si>
    <t>②直・間接圧迫法を知り、直接圧迫で処置できる</t>
    <phoneticPr fontId="1"/>
  </si>
  <si>
    <t>日赤基礎講習を合格後、日赤救急員養成講習</t>
  </si>
  <si>
    <t>を修了すること（修了証のコピー提出）</t>
  </si>
  <si>
    <t>1.（１）BS救急法の意義の説明</t>
  </si>
  <si>
    <t>3.（３）AED作動しない心臓の状態、その際の対応</t>
  </si>
  <si>
    <t>4.（２）止血帯止血法の説明と実演</t>
  </si>
  <si>
    <t>11.（2）カ　腹痛の応急手当</t>
  </si>
  <si>
    <t>12.（1）ｽｽﾞﾒﾊﾞﾁ刺傷　被害の予防と応急手当</t>
  </si>
  <si>
    <t>12.（4）ムカデ咬傷　被害の予防と応急手当</t>
  </si>
  <si>
    <t>隊の救急箱を整備し、チェックリストを作成</t>
  </si>
  <si>
    <t>未整備品、充足、不足、リスト含む。（報告書提出）</t>
  </si>
  <si>
    <t>救護係りを通算５日以上担当（報告書を提出）</t>
  </si>
  <si>
    <t>自分の身体や身近にあるもので簡易計測</t>
  </si>
  <si>
    <t>読図章</t>
    <rPh sb="0" eb="2">
      <t>ドクズ</t>
    </rPh>
    <rPh sb="2" eb="3">
      <t>ショウ</t>
    </rPh>
    <phoneticPr fontId="1"/>
  </si>
  <si>
    <t>そなえよつねに</t>
    <phoneticPr fontId="1"/>
  </si>
  <si>
    <t>野外炊事章（隊長認定）</t>
    <rPh sb="0" eb="2">
      <t>ヤガイ</t>
    </rPh>
    <rPh sb="2" eb="4">
      <t>スイジ</t>
    </rPh>
    <rPh sb="4" eb="5">
      <t>ショウ</t>
    </rPh>
    <rPh sb="6" eb="8">
      <t>タイチョウ</t>
    </rPh>
    <rPh sb="8" eb="10">
      <t>ニンテイ</t>
    </rPh>
    <phoneticPr fontId="1"/>
  </si>
  <si>
    <t>野営章（隊長認定）</t>
    <rPh sb="0" eb="1">
      <t>ヤ</t>
    </rPh>
    <rPh sb="1" eb="2">
      <t>エイ</t>
    </rPh>
    <rPh sb="2" eb="3">
      <t>ショウ</t>
    </rPh>
    <phoneticPr fontId="1"/>
  </si>
  <si>
    <t>公民章（隊長認定）</t>
    <rPh sb="0" eb="2">
      <t>コウミン</t>
    </rPh>
    <rPh sb="2" eb="3">
      <t>ショウ</t>
    </rPh>
    <phoneticPr fontId="1"/>
  </si>
  <si>
    <t>野営管理章（考査員認定）</t>
    <rPh sb="0" eb="2">
      <t>ヤエイ</t>
    </rPh>
    <rPh sb="2" eb="4">
      <t>カンリ</t>
    </rPh>
    <rPh sb="4" eb="5">
      <t>ショウ</t>
    </rPh>
    <rPh sb="6" eb="8">
      <t>コウサ</t>
    </rPh>
    <rPh sb="8" eb="9">
      <t>イン</t>
    </rPh>
    <rPh sb="9" eb="11">
      <t>ニンテイ</t>
    </rPh>
    <phoneticPr fontId="1"/>
  </si>
  <si>
    <t>救急章（考査員認定）</t>
    <rPh sb="0" eb="2">
      <t>キュウキュウ</t>
    </rPh>
    <rPh sb="2" eb="3">
      <t>ショウ</t>
    </rPh>
    <phoneticPr fontId="1"/>
  </si>
  <si>
    <t>パイオニアリング章（考査員認定）</t>
    <rPh sb="8" eb="9">
      <t>ショウ</t>
    </rPh>
    <phoneticPr fontId="1"/>
  </si>
  <si>
    <t>スカウトソング章（隊長認定）</t>
    <rPh sb="7" eb="8">
      <t>ショウ</t>
    </rPh>
    <phoneticPr fontId="1"/>
  </si>
  <si>
    <t>リーダーシップ章（隊長認定）</t>
    <rPh sb="7" eb="8">
      <t>ショウ</t>
    </rPh>
    <phoneticPr fontId="1"/>
  </si>
  <si>
    <t>ハイキング章（隊長認定）</t>
    <rPh sb="5" eb="6">
      <t>ショウ</t>
    </rPh>
    <phoneticPr fontId="1"/>
  </si>
  <si>
    <t>読図章（隊長認定）</t>
    <phoneticPr fontId="1"/>
  </si>
  <si>
    <t>１級取得以後、班長・次長・隊付・上級班長</t>
    <rPh sb="1" eb="2">
      <t>キュウ</t>
    </rPh>
    <rPh sb="2" eb="4">
      <t>シュトク</t>
    </rPh>
    <rPh sb="4" eb="6">
      <t>イゴ</t>
    </rPh>
    <rPh sb="7" eb="9">
      <t>ハンチョウ</t>
    </rPh>
    <rPh sb="10" eb="12">
      <t>ジチョウ</t>
    </rPh>
    <rPh sb="13" eb="14">
      <t>タイ</t>
    </rPh>
    <rPh sb="14" eb="15">
      <t>ツキ</t>
    </rPh>
    <rPh sb="16" eb="20">
      <t>ジョウキュウハンチョウ</t>
    </rPh>
    <phoneticPr fontId="1"/>
  </si>
  <si>
    <t>として隊運営6ヶ月携わる</t>
    <phoneticPr fontId="1"/>
  </si>
  <si>
    <t>体力向上の努力していること、隊長と話し合う</t>
    <rPh sb="0" eb="2">
      <t>タイリョク</t>
    </rPh>
    <rPh sb="2" eb="4">
      <t>コウジョウ</t>
    </rPh>
    <rPh sb="5" eb="7">
      <t>ドリョク</t>
    </rPh>
    <rPh sb="14" eb="16">
      <t>タイチョウ</t>
    </rPh>
    <rPh sb="17" eb="18">
      <t>ハナ</t>
    </rPh>
    <rPh sb="19" eb="20">
      <t>ア</t>
    </rPh>
    <phoneticPr fontId="1"/>
  </si>
  <si>
    <t>ア）AEDとは何か</t>
    <rPh sb="7" eb="8">
      <t>ナニ</t>
    </rPh>
    <phoneticPr fontId="1"/>
  </si>
  <si>
    <t>イ）どのような時に使用するか</t>
    <rPh sb="7" eb="8">
      <t>トキ</t>
    </rPh>
    <rPh sb="9" eb="11">
      <t>シヨウ</t>
    </rPh>
    <phoneticPr fontId="1"/>
  </si>
  <si>
    <t>ウ）使用の手順</t>
    <rPh sb="2" eb="4">
      <t>シヨウ</t>
    </rPh>
    <rPh sb="5" eb="7">
      <t>テジュン</t>
    </rPh>
    <phoneticPr fontId="1"/>
  </si>
  <si>
    <t>B-Pﾗｽﾄﾒｯｾｰｼﾞを読み、内容を隊長と話し合う</t>
    <rPh sb="13" eb="14">
      <t>ヨ</t>
    </rPh>
    <rPh sb="16" eb="18">
      <t>ナイヨウ</t>
    </rPh>
    <rPh sb="19" eb="21">
      <t>タイチョウ</t>
    </rPh>
    <rPh sb="22" eb="23">
      <t>ハナ</t>
    </rPh>
    <rPh sb="24" eb="25">
      <t>ア</t>
    </rPh>
    <phoneticPr fontId="1"/>
  </si>
  <si>
    <t>１個目：読図章</t>
  </si>
  <si>
    <t>技能章から６個取得</t>
    <rPh sb="0" eb="3">
      <t>ギノウショウ</t>
    </rPh>
    <rPh sb="6" eb="7">
      <t>コ</t>
    </rPh>
    <rPh sb="7" eb="9">
      <t>シュトク</t>
    </rPh>
    <phoneticPr fontId="1"/>
  </si>
  <si>
    <t>技能章（隊長認定）</t>
    <rPh sb="0" eb="3">
      <t>ギノウショウ</t>
    </rPh>
    <rPh sb="4" eb="6">
      <t>タイチョウ</t>
    </rPh>
    <rPh sb="6" eb="8">
      <t>ニンテイ</t>
    </rPh>
    <phoneticPr fontId="1"/>
  </si>
  <si>
    <t>１個目：読図章</t>
    <phoneticPr fontId="1"/>
  </si>
  <si>
    <t>（通算３個）</t>
    <rPh sb="1" eb="3">
      <t>ツウサン</t>
    </rPh>
    <rPh sb="4" eb="5">
      <t>コ</t>
    </rPh>
    <phoneticPr fontId="1"/>
  </si>
  <si>
    <t>（通算６個）</t>
    <phoneticPr fontId="1"/>
  </si>
  <si>
    <t>（１）</t>
    <phoneticPr fontId="1"/>
  </si>
  <si>
    <t>キャンピング</t>
    <phoneticPr fontId="1"/>
  </si>
  <si>
    <t>４個目：野外炊事章</t>
    <phoneticPr fontId="1"/>
  </si>
  <si>
    <t>５個目：野営章</t>
    <phoneticPr fontId="1"/>
  </si>
  <si>
    <t>上記以外の技能章（以前、取得済み分含む）</t>
    <rPh sb="0" eb="4">
      <t>ジョウキイガイ</t>
    </rPh>
    <rPh sb="5" eb="8">
      <t>ギノウショウ</t>
    </rPh>
    <rPh sb="9" eb="11">
      <t>イゼン</t>
    </rPh>
    <rPh sb="12" eb="15">
      <t>シュトクズ</t>
    </rPh>
    <rPh sb="16" eb="17">
      <t>ブン</t>
    </rPh>
    <rPh sb="17" eb="18">
      <t>フク</t>
    </rPh>
    <phoneticPr fontId="1"/>
  </si>
  <si>
    <t>班野営（１泊以上・固定）の計画、実施、隊長に</t>
    <rPh sb="1" eb="3">
      <t>ヤエイ</t>
    </rPh>
    <rPh sb="13" eb="15">
      <t>ケイカク</t>
    </rPh>
    <rPh sb="16" eb="18">
      <t>ジッシ</t>
    </rPh>
    <rPh sb="19" eb="21">
      <t>タイチョウ</t>
    </rPh>
    <phoneticPr fontId="1"/>
  </si>
  <si>
    <t>地球環境問題を取り上げ、自分に何ができるか</t>
    <rPh sb="0" eb="6">
      <t>チキュウカンキョウモンダイ</t>
    </rPh>
    <rPh sb="7" eb="8">
      <t>ト</t>
    </rPh>
    <rPh sb="9" eb="10">
      <t>ア</t>
    </rPh>
    <rPh sb="12" eb="14">
      <t>ジブン</t>
    </rPh>
    <rPh sb="15" eb="16">
      <t>ナニ</t>
    </rPh>
    <phoneticPr fontId="1"/>
  </si>
  <si>
    <t>説明する</t>
    <rPh sb="0" eb="2">
      <t>セツメイ</t>
    </rPh>
    <phoneticPr fontId="1"/>
  </si>
  <si>
    <t>自分の住んでいる地域のハザードマップを入手し</t>
    <rPh sb="0" eb="2">
      <t>ジブン</t>
    </rPh>
    <rPh sb="3" eb="4">
      <t>ス</t>
    </rPh>
    <rPh sb="8" eb="10">
      <t>チイキ</t>
    </rPh>
    <rPh sb="19" eb="21">
      <t>ニュウシュ</t>
    </rPh>
    <phoneticPr fontId="1"/>
  </si>
  <si>
    <t>他のスカウトや指導者に、記載事項から</t>
    <rPh sb="0" eb="1">
      <t>タ</t>
    </rPh>
    <rPh sb="7" eb="10">
      <t>シドウシャ</t>
    </rPh>
    <rPh sb="12" eb="14">
      <t>キサイ</t>
    </rPh>
    <rPh sb="14" eb="16">
      <t>ジコウ</t>
    </rPh>
    <phoneticPr fontId="1"/>
  </si>
  <si>
    <t>何がわかり、どのような備えが必要かについて</t>
    <rPh sb="0" eb="1">
      <t>ナニ</t>
    </rPh>
    <rPh sb="11" eb="12">
      <t>ソナ</t>
    </rPh>
    <rPh sb="14" eb="16">
      <t>ヒツヨウ</t>
    </rPh>
    <phoneticPr fontId="1"/>
  </si>
  <si>
    <t>１６方位と方位角の呼び名・ｺﾝﾊﾟｽで進路発見</t>
    <phoneticPr fontId="1"/>
  </si>
  <si>
    <t>2万5千分の１地形図で次のことをする</t>
    <phoneticPr fontId="1"/>
  </si>
  <si>
    <t>②真北と磁北の違い説明</t>
    <phoneticPr fontId="1"/>
  </si>
  <si>
    <t>①２点間の方位角・直線距離・標高差・歩行距離</t>
    <phoneticPr fontId="1"/>
  </si>
  <si>
    <t>③座標を読み、示された地点に到達する</t>
    <rPh sb="1" eb="3">
      <t>ザヒョウ</t>
    </rPh>
    <rPh sb="4" eb="5">
      <t>ヨ</t>
    </rPh>
    <rPh sb="7" eb="8">
      <t>シメ</t>
    </rPh>
    <rPh sb="11" eb="13">
      <t>チテン</t>
    </rPh>
    <rPh sb="14" eb="16">
      <t>トウタツ</t>
    </rPh>
    <phoneticPr fontId="1"/>
  </si>
  <si>
    <t>③座標を読み、示された地点に到達する</t>
    <phoneticPr fontId="1"/>
  </si>
  <si>
    <t>三角点・水準点・標高点・等高線を知り、発見</t>
    <phoneticPr fontId="1"/>
  </si>
  <si>
    <t>コンパスを使い、バックベアリングができる</t>
    <rPh sb="5" eb="6">
      <t>ツカ</t>
    </rPh>
    <phoneticPr fontId="1"/>
  </si>
  <si>
    <t>クロスベアリングで、地図上の現在地を発見</t>
    <rPh sb="10" eb="13">
      <t>チズジョウ</t>
    </rPh>
    <rPh sb="14" eb="17">
      <t>ゲンザイチ</t>
    </rPh>
    <rPh sb="18" eb="20">
      <t>ハッケン</t>
    </rPh>
    <phoneticPr fontId="1"/>
  </si>
  <si>
    <t>地図を使って案内できる</t>
    <phoneticPr fontId="1"/>
  </si>
  <si>
    <t>自分の居住地域にある３つ以上の施設へ、</t>
    <rPh sb="0" eb="2">
      <t>ジブン</t>
    </rPh>
    <rPh sb="3" eb="7">
      <t>キョジュウチイキ</t>
    </rPh>
    <rPh sb="12" eb="14">
      <t>イジョウ</t>
    </rPh>
    <rPh sb="15" eb="17">
      <t>シセツ</t>
    </rPh>
    <phoneticPr fontId="1"/>
  </si>
  <si>
    <t>読図(2)</t>
    <rPh sb="0" eb="2">
      <t>ドクズ</t>
    </rPh>
    <phoneticPr fontId="1"/>
  </si>
  <si>
    <t>２技(1)</t>
    <phoneticPr fontId="1"/>
  </si>
  <si>
    <t>２技(2)</t>
    <phoneticPr fontId="1"/>
  </si>
  <si>
    <t>読図(1)</t>
    <phoneticPr fontId="1"/>
  </si>
  <si>
    <t>日中・夜間、ｺﾝﾊﾟｽ不使用で、２方法で方位発見</t>
    <rPh sb="0" eb="2">
      <t>ニッチュウ</t>
    </rPh>
    <rPh sb="3" eb="5">
      <t>ヤカン</t>
    </rPh>
    <rPh sb="10" eb="13">
      <t>フシヨウ</t>
    </rPh>
    <rPh sb="13" eb="14">
      <t>デ</t>
    </rPh>
    <rPh sb="16" eb="18">
      <t>ホウホウ</t>
    </rPh>
    <rPh sb="18" eb="19">
      <t>デ</t>
    </rPh>
    <rPh sb="19" eb="21">
      <t>ホウイ</t>
    </rPh>
    <rPh sb="21" eb="23">
      <t>ハッケン</t>
    </rPh>
    <phoneticPr fontId="1"/>
  </si>
  <si>
    <t>２技(10)</t>
    <rPh sb="1" eb="2">
      <t>ギ</t>
    </rPh>
    <phoneticPr fontId="1"/>
  </si>
  <si>
    <t>２技(9)</t>
    <rPh sb="1" eb="2">
      <t>ギ</t>
    </rPh>
    <phoneticPr fontId="1"/>
  </si>
  <si>
    <t>1技(8)</t>
    <rPh sb="1" eb="2">
      <t>ギ</t>
    </rPh>
    <phoneticPr fontId="1"/>
  </si>
  <si>
    <t>2技(8)</t>
    <rPh sb="1" eb="2">
      <t>ギ</t>
    </rPh>
    <phoneticPr fontId="1"/>
  </si>
  <si>
    <t>1技(7)</t>
    <rPh sb="1" eb="2">
      <t>ギ</t>
    </rPh>
    <phoneticPr fontId="1"/>
  </si>
  <si>
    <t>1技(9)</t>
    <rPh sb="1" eb="2">
      <t>ギ</t>
    </rPh>
    <phoneticPr fontId="1"/>
  </si>
  <si>
    <t>5.ショック～7.頭部外傷</t>
    <rPh sb="9" eb="13">
      <t>トウブガイショウ</t>
    </rPh>
    <phoneticPr fontId="1"/>
  </si>
  <si>
    <t>11.きず等(1)・(2)ア～カ</t>
    <rPh sb="5" eb="6">
      <t>トウ</t>
    </rPh>
    <phoneticPr fontId="1"/>
  </si>
  <si>
    <t>13.搬送法</t>
    <rPh sb="3" eb="6">
      <t>ハンソウホウ</t>
    </rPh>
    <phoneticPr fontId="1"/>
  </si>
  <si>
    <t>12.動植物被害(1)～(5)</t>
    <rPh sb="3" eb="6">
      <t>ドウショクブツ</t>
    </rPh>
    <rPh sb="6" eb="8">
      <t>ヒガイ</t>
    </rPh>
    <phoneticPr fontId="1"/>
  </si>
  <si>
    <t>※消防署普通・上級救命講習の場合の不足箇所</t>
    <rPh sb="3" eb="4">
      <t>ショ</t>
    </rPh>
    <phoneticPr fontId="1"/>
  </si>
  <si>
    <t>入団以来、通算６泊以上参加していること</t>
    <rPh sb="0" eb="4">
      <t>ニュウダンイライ</t>
    </rPh>
    <rPh sb="5" eb="7">
      <t>ツウサン</t>
    </rPh>
    <rPh sb="8" eb="9">
      <t>ハク</t>
    </rPh>
    <rPh sb="9" eb="11">
      <t>イジョウ</t>
    </rPh>
    <rPh sb="11" eb="13">
      <t>サンカ</t>
    </rPh>
    <phoneticPr fontId="1"/>
  </si>
  <si>
    <t>ちかいとおきてについて、隊長と話し合う</t>
    <rPh sb="12" eb="14">
      <t>タイチョウ</t>
    </rPh>
    <rPh sb="15" eb="16">
      <t>ハナ</t>
    </rPh>
    <rPh sb="17" eb="18">
      <t>ア</t>
    </rPh>
    <phoneticPr fontId="1"/>
  </si>
  <si>
    <t>（２）</t>
    <phoneticPr fontId="1"/>
  </si>
  <si>
    <t>自分の将来像について考え、隊長と話し合う</t>
    <rPh sb="0" eb="2">
      <t>ジブン</t>
    </rPh>
    <rPh sb="3" eb="6">
      <t>ショウライゾウ</t>
    </rPh>
    <rPh sb="10" eb="11">
      <t>カンガ</t>
    </rPh>
    <phoneticPr fontId="1"/>
  </si>
  <si>
    <t>隊会議・隊集会に参加し、ＶＳ活動を理解する</t>
    <rPh sb="0" eb="3">
      <t>タイカイギ</t>
    </rPh>
    <rPh sb="4" eb="7">
      <t>タイシュウカイ</t>
    </rPh>
    <rPh sb="8" eb="10">
      <t>サンカ</t>
    </rPh>
    <rPh sb="14" eb="16">
      <t>カツドウ</t>
    </rPh>
    <rPh sb="17" eb="19">
      <t>リカイ</t>
    </rPh>
    <phoneticPr fontId="1"/>
  </si>
  <si>
    <t>ｽｶｳﾃｨﾝｸﾞ・ﾌｫｱ・ﾎﾞｰｲｽﾞのキャンプファイア物語</t>
  </si>
  <si>
    <t>２１・２２・２６を読み、内容を隊長と話し合う</t>
    <phoneticPr fontId="1"/>
  </si>
  <si>
    <t>日常生活においてちかいとおきての実践に</t>
    <rPh sb="0" eb="4">
      <t>ニチジョウセイカツ</t>
    </rPh>
    <rPh sb="16" eb="18">
      <t>ジッセン</t>
    </rPh>
    <phoneticPr fontId="1"/>
  </si>
  <si>
    <t>努め、自身の日日の善行について考えを</t>
    <rPh sb="3" eb="5">
      <t>ジシン</t>
    </rPh>
    <rPh sb="6" eb="7">
      <t>ヒ</t>
    </rPh>
    <rPh sb="7" eb="8">
      <t>ヒ</t>
    </rPh>
    <rPh sb="9" eb="11">
      <t>ゼンコウ</t>
    </rPh>
    <rPh sb="15" eb="16">
      <t>カンガ</t>
    </rPh>
    <phoneticPr fontId="1"/>
  </si>
  <si>
    <t>隊集会で発表する</t>
    <rPh sb="0" eb="3">
      <t>タイシュウカイ</t>
    </rPh>
    <rPh sb="4" eb="6">
      <t>ハッピョウ</t>
    </rPh>
    <phoneticPr fontId="1"/>
  </si>
  <si>
    <t>２個目：公民章</t>
    <rPh sb="4" eb="6">
      <t>コウミン</t>
    </rPh>
    <phoneticPr fontId="1"/>
  </si>
  <si>
    <t>技能章（隊長認定）</t>
    <rPh sb="0" eb="3">
      <t>ギノウショウ</t>
    </rPh>
    <phoneticPr fontId="1"/>
  </si>
  <si>
    <t>ふまえ、次回集会の企画書を提出する。</t>
    <rPh sb="4" eb="8">
      <t>ジカイシュウカイ</t>
    </rPh>
    <rPh sb="9" eb="12">
      <t>キカクショ</t>
    </rPh>
    <rPh sb="13" eb="15">
      <t>テイシュツ</t>
    </rPh>
    <phoneticPr fontId="1"/>
  </si>
  <si>
    <t>ベンチャー隊の活動に参加し、その結果を</t>
    <phoneticPr fontId="1"/>
  </si>
  <si>
    <t>４ヶ月以上、ちかいとおきての実践に最善を</t>
    <rPh sb="2" eb="5">
      <t>ゲツイジョウ</t>
    </rPh>
    <rPh sb="14" eb="16">
      <t>ジッセン</t>
    </rPh>
    <rPh sb="17" eb="19">
      <t>サイゼン</t>
    </rPh>
    <phoneticPr fontId="1"/>
  </si>
  <si>
    <t>尽くし、隊集会で発表する</t>
    <phoneticPr fontId="1"/>
  </si>
  <si>
    <t>フォーラム形式で話し合い、</t>
    <rPh sb="5" eb="7">
      <t>ケイシキ</t>
    </rPh>
    <rPh sb="8" eb="9">
      <t>ハナ</t>
    </rPh>
    <rPh sb="10" eb="11">
      <t>ア</t>
    </rPh>
    <phoneticPr fontId="1"/>
  </si>
  <si>
    <t>将来につながる活動を実施する。</t>
    <rPh sb="10" eb="12">
      <t>ジッシ</t>
    </rPh>
    <phoneticPr fontId="1"/>
  </si>
  <si>
    <t>地区や県の仲間・地域の仲間と、</t>
    <rPh sb="5" eb="7">
      <t>ナカマ</t>
    </rPh>
    <phoneticPr fontId="1"/>
  </si>
  <si>
    <t>隊や団、地域社会に貢献することを課題として</t>
    <rPh sb="0" eb="1">
      <t>タイ</t>
    </rPh>
    <rPh sb="2" eb="3">
      <t>ダン</t>
    </rPh>
    <rPh sb="4" eb="8">
      <t>チイキシャカイ</t>
    </rPh>
    <rPh sb="9" eb="11">
      <t>コウケン</t>
    </rPh>
    <rPh sb="16" eb="18">
      <t>カダイ</t>
    </rPh>
    <phoneticPr fontId="1"/>
  </si>
  <si>
    <t>所属又は心に触れた教宗派の歴史と教えを知る</t>
    <rPh sb="0" eb="2">
      <t>ショゾク</t>
    </rPh>
    <rPh sb="2" eb="3">
      <t>マタ</t>
    </rPh>
    <rPh sb="4" eb="5">
      <t>ココロ</t>
    </rPh>
    <rPh sb="6" eb="7">
      <t>フ</t>
    </rPh>
    <rPh sb="9" eb="10">
      <t>キョウ</t>
    </rPh>
    <rPh sb="10" eb="12">
      <t>シュウハ</t>
    </rPh>
    <rPh sb="13" eb="15">
      <t>レキシ</t>
    </rPh>
    <rPh sb="16" eb="17">
      <t>オシ</t>
    </rPh>
    <rPh sb="19" eb="20">
      <t>シ</t>
    </rPh>
    <phoneticPr fontId="1"/>
  </si>
  <si>
    <t>所属又は心に触れた教宗派の歴史と教えを知る</t>
    <phoneticPr fontId="1"/>
  </si>
  <si>
    <t>所属又は心に触れた教宗派の宗教行事を知る</t>
    <phoneticPr fontId="1"/>
  </si>
  <si>
    <t>チームの主要な役割として、</t>
    <phoneticPr fontId="1"/>
  </si>
  <si>
    <t>個人プロジェクトまたは</t>
    <phoneticPr fontId="1"/>
  </si>
  <si>
    <t>隊長に報告書提出し</t>
    <phoneticPr fontId="1"/>
  </si>
  <si>
    <t>プロジェクトを計画・実施し、</t>
    <phoneticPr fontId="1"/>
  </si>
  <si>
    <t>自ら課題を設定し、安全・衛生・環境に配慮</t>
    <rPh sb="0" eb="1">
      <t>ミズカ</t>
    </rPh>
    <rPh sb="2" eb="4">
      <t>カダイ</t>
    </rPh>
    <rPh sb="5" eb="7">
      <t>セッテイ</t>
    </rPh>
    <rPh sb="9" eb="11">
      <t>アンゼン</t>
    </rPh>
    <rPh sb="12" eb="14">
      <t>エイセイ</t>
    </rPh>
    <rPh sb="15" eb="17">
      <t>カンキョウ</t>
    </rPh>
    <rPh sb="18" eb="20">
      <t>ハイリョ</t>
    </rPh>
    <phoneticPr fontId="1"/>
  </si>
  <si>
    <t>した２泊３日以上の移動野営を計画、実施</t>
    <rPh sb="3" eb="4">
      <t>ハク</t>
    </rPh>
    <rPh sb="5" eb="6">
      <t>ヒ</t>
    </rPh>
    <rPh sb="6" eb="8">
      <t>イジョウ</t>
    </rPh>
    <rPh sb="9" eb="11">
      <t>イドウ</t>
    </rPh>
    <rPh sb="11" eb="13">
      <t>ヤエイ</t>
    </rPh>
    <rPh sb="14" eb="16">
      <t>ケイカク</t>
    </rPh>
    <rPh sb="17" eb="19">
      <t>ジッシ</t>
    </rPh>
    <phoneticPr fontId="1"/>
  </si>
  <si>
    <t>評価をまとめ報告する</t>
    <rPh sb="0" eb="2">
      <t>ヒョウカ</t>
    </rPh>
    <rPh sb="6" eb="8">
      <t>ホウコク</t>
    </rPh>
    <phoneticPr fontId="1"/>
  </si>
  <si>
    <t>１個目：野外炊事章</t>
    <rPh sb="4" eb="9">
      <t>ヤガイスイジショウ</t>
    </rPh>
    <phoneticPr fontId="1"/>
  </si>
  <si>
    <t>２個目：野営章</t>
    <rPh sb="4" eb="7">
      <t>ヤエイショウ</t>
    </rPh>
    <phoneticPr fontId="1"/>
  </si>
  <si>
    <t>技能章（考査員認定）</t>
    <rPh sb="0" eb="3">
      <t>ギノウショウ</t>
    </rPh>
    <rPh sb="4" eb="7">
      <t>コウサイン</t>
    </rPh>
    <phoneticPr fontId="1"/>
  </si>
  <si>
    <t>１個目：救急章</t>
    <rPh sb="4" eb="6">
      <t>キュウキュウ</t>
    </rPh>
    <rPh sb="6" eb="7">
      <t>ショウ</t>
    </rPh>
    <phoneticPr fontId="1"/>
  </si>
  <si>
    <t>（２）</t>
    <phoneticPr fontId="1"/>
  </si>
  <si>
    <t>スカウティング・フォア・ボーイズを読み、
自身が今後の人生において、
どのように社会に対して貢献できるかを、
隊長と話合い、感想文を提出する</t>
    <rPh sb="17" eb="18">
      <t>ヨ</t>
    </rPh>
    <rPh sb="21" eb="23">
      <t>ジシン</t>
    </rPh>
    <rPh sb="24" eb="26">
      <t>コンゴ</t>
    </rPh>
    <rPh sb="27" eb="29">
      <t>ジンセイ</t>
    </rPh>
    <rPh sb="40" eb="42">
      <t>シャカイ</t>
    </rPh>
    <rPh sb="43" eb="44">
      <t>タイ</t>
    </rPh>
    <rPh sb="46" eb="48">
      <t>コウケン</t>
    </rPh>
    <rPh sb="55" eb="57">
      <t>タイチョウ</t>
    </rPh>
    <rPh sb="58" eb="60">
      <t>ハナシア</t>
    </rPh>
    <rPh sb="62" eb="65">
      <t>カンソウブン</t>
    </rPh>
    <rPh sb="66" eb="68">
      <t>テイシュツ</t>
    </rPh>
    <phoneticPr fontId="1"/>
  </si>
  <si>
    <t>自ら設定する課題により、</t>
    <rPh sb="2" eb="4">
      <t>セッテイ</t>
    </rPh>
    <phoneticPr fontId="1"/>
  </si>
  <si>
    <t>２泊３日以上の移動又は固定野営を計画し、</t>
    <rPh sb="13" eb="15">
      <t>ヤエイ</t>
    </rPh>
    <rPh sb="16" eb="18">
      <t>ケイカク</t>
    </rPh>
    <phoneticPr fontId="1"/>
  </si>
  <si>
    <t>実施後、,評価を報告書にまとめ隊長へ提出</t>
    <rPh sb="8" eb="11">
      <t>ホウコクショ</t>
    </rPh>
    <rPh sb="15" eb="17">
      <t>タイチョウ</t>
    </rPh>
    <rPh sb="18" eb="20">
      <t>テイシュツ</t>
    </rPh>
    <phoneticPr fontId="1"/>
  </si>
  <si>
    <t>（１）</t>
    <phoneticPr fontId="1"/>
  </si>
  <si>
    <t>各教宗派で詳細</t>
    <rPh sb="0" eb="1">
      <t>カク</t>
    </rPh>
    <rPh sb="2" eb="4">
      <t>シュウハ</t>
    </rPh>
    <rPh sb="3" eb="4">
      <t>ハ</t>
    </rPh>
    <rPh sb="5" eb="7">
      <t>ショウサイ</t>
    </rPh>
    <phoneticPr fontId="1"/>
  </si>
  <si>
    <t>宗教章の取得またはその努力の隊長認定</t>
    <rPh sb="0" eb="2">
      <t>シュウキョウ</t>
    </rPh>
    <rPh sb="2" eb="3">
      <t>ショウ</t>
    </rPh>
    <rPh sb="4" eb="6">
      <t>シュトク</t>
    </rPh>
    <rPh sb="11" eb="13">
      <t>ドリョク</t>
    </rPh>
    <rPh sb="14" eb="16">
      <t>タイチョウ</t>
    </rPh>
    <rPh sb="16" eb="18">
      <t>ニンテイ</t>
    </rPh>
    <phoneticPr fontId="1"/>
  </si>
  <si>
    <t>地域や学校などでの奉仕活動を企画し、</t>
    <rPh sb="0" eb="2">
      <t>チイキ</t>
    </rPh>
    <rPh sb="3" eb="5">
      <t>ガッコウ</t>
    </rPh>
    <rPh sb="9" eb="11">
      <t>ホウシ</t>
    </rPh>
    <rPh sb="11" eb="13">
      <t>カツドウ</t>
    </rPh>
    <rPh sb="14" eb="16">
      <t>キカク</t>
    </rPh>
    <phoneticPr fontId="1"/>
  </si>
  <si>
    <t>隊長の承認を得て、実施、報告する</t>
    <rPh sb="6" eb="7">
      <t>エ</t>
    </rPh>
    <phoneticPr fontId="1"/>
  </si>
  <si>
    <t>地区以上の行事等に奉仕し、実績を報告する</t>
    <rPh sb="0" eb="2">
      <t>チク</t>
    </rPh>
    <rPh sb="2" eb="4">
      <t>イジョウ</t>
    </rPh>
    <rPh sb="5" eb="7">
      <t>ギョウジ</t>
    </rPh>
    <rPh sb="7" eb="8">
      <t>トウ</t>
    </rPh>
    <rPh sb="9" eb="11">
      <t>ホウシ</t>
    </rPh>
    <rPh sb="13" eb="15">
      <t>ジッセキ</t>
    </rPh>
    <rPh sb="16" eb="18">
      <t>ホウコク</t>
    </rPh>
    <phoneticPr fontId="1"/>
  </si>
  <si>
    <t>技能章</t>
    <rPh sb="0" eb="2">
      <t>ギノウ</t>
    </rPh>
    <rPh sb="2" eb="3">
      <t>ショウ</t>
    </rPh>
    <phoneticPr fontId="1"/>
  </si>
  <si>
    <t>考査員認定の技能章６個取得 （BS隊からの通算）</t>
    <rPh sb="0" eb="3">
      <t>コウサイン</t>
    </rPh>
    <rPh sb="3" eb="5">
      <t>ニンテイ</t>
    </rPh>
    <rPh sb="6" eb="9">
      <t>ギノウショウ</t>
    </rPh>
    <rPh sb="10" eb="11">
      <t>コ</t>
    </rPh>
    <rPh sb="11" eb="13">
      <t>シュトク</t>
    </rPh>
    <phoneticPr fontId="1"/>
  </si>
  <si>
    <t>４個目：野営管理章</t>
    <rPh sb="4" eb="6">
      <t>ヤエイ</t>
    </rPh>
    <rPh sb="6" eb="8">
      <t>カンリ</t>
    </rPh>
    <rPh sb="8" eb="9">
      <t>ショウ</t>
    </rPh>
    <phoneticPr fontId="1"/>
  </si>
  <si>
    <t>考査員認定の技能章３個取得 （BS隊からの通算）</t>
    <rPh sb="0" eb="3">
      <t>コウサイン</t>
    </rPh>
    <rPh sb="3" eb="5">
      <t>ニンテイ</t>
    </rPh>
    <rPh sb="6" eb="9">
      <t>ギノウショウ</t>
    </rPh>
    <rPh sb="10" eb="11">
      <t>コ</t>
    </rPh>
    <rPh sb="11" eb="13">
      <t>シュトク</t>
    </rPh>
    <phoneticPr fontId="1"/>
  </si>
  <si>
    <t>上記以外の考査員認定の技能章（以前、取得済み分含む）</t>
    <rPh sb="0" eb="4">
      <t>ジョウキイガイ</t>
    </rPh>
    <rPh sb="5" eb="8">
      <t>コウサイン</t>
    </rPh>
    <rPh sb="8" eb="10">
      <t>ニンテイ</t>
    </rPh>
    <rPh sb="11" eb="14">
      <t>ギノウショウ</t>
    </rPh>
    <rPh sb="15" eb="17">
      <t>イゼン</t>
    </rPh>
    <rPh sb="18" eb="21">
      <t>シュトクズ</t>
    </rPh>
    <rPh sb="22" eb="23">
      <t>ブン</t>
    </rPh>
    <rPh sb="23" eb="24">
      <t>フク</t>
    </rPh>
    <phoneticPr fontId="1"/>
  </si>
  <si>
    <t>任意入力</t>
  </si>
  <si>
    <t>任意入力</t>
    <rPh sb="0" eb="2">
      <t>ニンイ</t>
    </rPh>
    <rPh sb="2" eb="4">
      <t>ニュウリョク</t>
    </rPh>
    <phoneticPr fontId="1"/>
  </si>
  <si>
    <t>任意入力</t>
    <rPh sb="0" eb="4">
      <t>ニンイニュウリョク</t>
    </rPh>
    <phoneticPr fontId="1"/>
  </si>
  <si>
    <t>1級必</t>
    <rPh sb="1" eb="2">
      <t>キュウ</t>
    </rPh>
    <rPh sb="2" eb="3">
      <t>ヒツ</t>
    </rPh>
    <phoneticPr fontId="1"/>
  </si>
  <si>
    <t>菊章必</t>
    <rPh sb="0" eb="1">
      <t>キク</t>
    </rPh>
    <rPh sb="1" eb="2">
      <t>アキラ</t>
    </rPh>
    <rPh sb="2" eb="3">
      <t>ヒツ</t>
    </rPh>
    <phoneticPr fontId="1"/>
  </si>
  <si>
    <t>菊章必</t>
    <phoneticPr fontId="1"/>
  </si>
  <si>
    <t>菊スカウト章</t>
    <rPh sb="0" eb="1">
      <t>キク</t>
    </rPh>
    <rPh sb="5" eb="6">
      <t>ショウ</t>
    </rPh>
    <phoneticPr fontId="1"/>
  </si>
  <si>
    <t>初級スカウト章（月の輪完修後の上進日に初級進級可）</t>
    <rPh sb="0" eb="2">
      <t>ショキュウ</t>
    </rPh>
    <rPh sb="6" eb="7">
      <t>ショウ</t>
    </rPh>
    <rPh sb="8" eb="9">
      <t>ツキ</t>
    </rPh>
    <rPh sb="10" eb="11">
      <t>ワ</t>
    </rPh>
    <rPh sb="11" eb="12">
      <t>カン</t>
    </rPh>
    <rPh sb="12" eb="13">
      <t>シュウ</t>
    </rPh>
    <rPh sb="13" eb="14">
      <t>ゴ</t>
    </rPh>
    <rPh sb="15" eb="17">
      <t>ジョウシン</t>
    </rPh>
    <rPh sb="17" eb="18">
      <t>ビ</t>
    </rPh>
    <rPh sb="19" eb="21">
      <t>ショキュウ</t>
    </rPh>
    <rPh sb="21" eb="23">
      <t>シンキュウ</t>
    </rPh>
    <rPh sb="23" eb="24">
      <t>カ</t>
    </rPh>
    <phoneticPr fontId="1"/>
  </si>
  <si>
    <t>２級スカウト章</t>
    <rPh sb="1" eb="2">
      <t>キュウ</t>
    </rPh>
    <rPh sb="6" eb="7">
      <t>ショウ</t>
    </rPh>
    <phoneticPr fontId="1"/>
  </si>
  <si>
    <t>１級スカウト章</t>
    <rPh sb="1" eb="2">
      <t>キュウ</t>
    </rPh>
    <rPh sb="6" eb="7">
      <t>ショウ</t>
    </rPh>
    <phoneticPr fontId="1"/>
  </si>
  <si>
    <t>ボーイスカウト活動未経験者について、初級スカウト章課目の１基本・３スカウト技能</t>
    <rPh sb="7" eb="9">
      <t>カツドウ</t>
    </rPh>
    <rPh sb="9" eb="13">
      <t>ミケイケンシャ</t>
    </rPh>
    <rPh sb="18" eb="20">
      <t>ショキュウ</t>
    </rPh>
    <rPh sb="24" eb="25">
      <t>ショウ</t>
    </rPh>
    <rPh sb="25" eb="27">
      <t>カモク</t>
    </rPh>
    <rPh sb="29" eb="31">
      <t>キホン</t>
    </rPh>
    <rPh sb="37" eb="39">
      <t>ギノウ</t>
    </rPh>
    <phoneticPr fontId="1"/>
  </si>
  <si>
    <t>ベンチャースカウト章</t>
    <rPh sb="9" eb="10">
      <t>ショウ</t>
    </rPh>
    <phoneticPr fontId="1"/>
  </si>
  <si>
    <t>隼スカウト章</t>
    <rPh sb="0" eb="1">
      <t>ハヤブサ</t>
    </rPh>
    <rPh sb="5" eb="6">
      <t>ショウ</t>
    </rPh>
    <phoneticPr fontId="1"/>
  </si>
  <si>
    <t>富士スカウト章</t>
    <rPh sb="0" eb="2">
      <t>フジ</t>
    </rPh>
    <phoneticPr fontId="1"/>
  </si>
  <si>
    <t>任意入力</t>
    <rPh sb="0" eb="2">
      <t>ニンイ</t>
    </rPh>
    <rPh sb="2" eb="4">
      <t>ニュウリョク</t>
    </rPh>
    <phoneticPr fontId="1"/>
  </si>
  <si>
    <t>任意入力</t>
    <phoneticPr fontId="1"/>
  </si>
  <si>
    <t>任意入力</t>
    <phoneticPr fontId="1"/>
  </si>
  <si>
    <t>隊長認定</t>
    <rPh sb="0" eb="2">
      <t>タイチョウ</t>
    </rPh>
    <rPh sb="2" eb="4">
      <t>ニンテイ</t>
    </rPh>
    <phoneticPr fontId="1"/>
  </si>
  <si>
    <t>必須の取得済み数</t>
    <rPh sb="0" eb="2">
      <t>ヒッスウ</t>
    </rPh>
    <rPh sb="3" eb="6">
      <t>シュトクズ</t>
    </rPh>
    <rPh sb="7" eb="8">
      <t>スウ</t>
    </rPh>
    <phoneticPr fontId="1"/>
  </si>
  <si>
    <t>任意の取得済み数</t>
    <rPh sb="0" eb="2">
      <t>ニンイ</t>
    </rPh>
    <rPh sb="3" eb="6">
      <t>シュトクズ</t>
    </rPh>
    <rPh sb="7" eb="8">
      <t>スウ</t>
    </rPh>
    <phoneticPr fontId="1"/>
  </si>
  <si>
    <t>考査員認定</t>
    <rPh sb="0" eb="3">
      <t>コウサイン</t>
    </rPh>
    <rPh sb="3" eb="5">
      <t>ニンテイ</t>
    </rPh>
    <phoneticPr fontId="1"/>
  </si>
  <si>
    <t>技能章課目名</t>
    <phoneticPr fontId="1"/>
  </si>
  <si>
    <t>他、考査員認定</t>
    <rPh sb="0" eb="1">
      <t>タ</t>
    </rPh>
    <rPh sb="2" eb="5">
      <t>コウサイン</t>
    </rPh>
    <rPh sb="5" eb="7">
      <t>ニンテイ</t>
    </rPh>
    <phoneticPr fontId="1"/>
  </si>
  <si>
    <t>保護者同意のもと、10キロ程度のﾃｽﾄﾊｲｸ</t>
    <rPh sb="0" eb="3">
      <t>ホゴシャ</t>
    </rPh>
    <rPh sb="3" eb="5">
      <t>ドウイ</t>
    </rPh>
    <rPh sb="13" eb="15">
      <t>テイド</t>
    </rPh>
    <phoneticPr fontId="1"/>
  </si>
  <si>
    <t>⑧はさみしばり</t>
    <phoneticPr fontId="1"/>
  </si>
  <si>
    <t>①本結び</t>
    <rPh sb="1" eb="2">
      <t>ホン</t>
    </rPh>
    <rPh sb="2" eb="3">
      <t>ムス</t>
    </rPh>
    <phoneticPr fontId="1"/>
  </si>
  <si>
    <t>②一重つぎ</t>
    <rPh sb="1" eb="3">
      <t>ヒトエ</t>
    </rPh>
    <phoneticPr fontId="1"/>
  </si>
  <si>
    <t>③ふた結び</t>
    <rPh sb="3" eb="4">
      <t>ムス</t>
    </rPh>
    <phoneticPr fontId="1"/>
  </si>
  <si>
    <t>④もやい結び</t>
    <rPh sb="4" eb="5">
      <t>ムス</t>
    </rPh>
    <phoneticPr fontId="1"/>
  </si>
  <si>
    <t>⑤８の字結び</t>
    <rPh sb="3" eb="4">
      <t>ジ</t>
    </rPh>
    <rPh sb="4" eb="5">
      <t>ムス</t>
    </rPh>
    <phoneticPr fontId="1"/>
  </si>
  <si>
    <t>初級以上のボーイスカウト、または
ベンチャースカウトであること</t>
    <phoneticPr fontId="1"/>
  </si>
  <si>
    <t>隊集会やキャンピング・ハイキングで行う
ｽｶｳﾂｵｳﾝ・ｻｰﾋﾞｽに参加する</t>
    <rPh sb="17" eb="18">
      <t>オコナ</t>
    </rPh>
    <phoneticPr fontId="1"/>
  </si>
  <si>
    <t>隊集会やキャンピング・ハイキングで
ｽｶｳﾂｵｳﾝ・ｻｰﾋﾞｽで主要な役割を果たす</t>
    <phoneticPr fontId="1"/>
  </si>
  <si>
    <t>班で年間を通じて行える奉仕活動を考え、
隊長の指導のもとに実施する</t>
    <phoneticPr fontId="1"/>
  </si>
  <si>
    <t>班長会議</t>
    <phoneticPr fontId="1"/>
  </si>
  <si>
    <t>（１）</t>
    <phoneticPr fontId="1"/>
  </si>
  <si>
    <t>4月以上進んで参加したことの班長会議での承認</t>
    <phoneticPr fontId="1"/>
  </si>
  <si>
    <t>スカウト技能</t>
    <phoneticPr fontId="1"/>
  </si>
  <si>
    <t>マッチの防水加工。携帯用防水容器で提出</t>
    <phoneticPr fontId="1"/>
  </si>
  <si>
    <t>（４）</t>
    <phoneticPr fontId="1"/>
  </si>
  <si>
    <t>生活の中での教えをどう実践しているか</t>
    <rPh sb="0" eb="2">
      <t>セイカツ</t>
    </rPh>
    <rPh sb="3" eb="4">
      <t>ナカ</t>
    </rPh>
    <rPh sb="6" eb="7">
      <t>オシ</t>
    </rPh>
    <rPh sb="11" eb="13">
      <t>ジッセン</t>
    </rPh>
    <phoneticPr fontId="1"/>
  </si>
  <si>
    <t>記録提出</t>
    <phoneticPr fontId="1"/>
  </si>
  <si>
    <t xml:space="preserve">企画、計画し、実績を隊長に提出する
</t>
    <rPh sb="0" eb="2">
      <t>キカク</t>
    </rPh>
    <rPh sb="3" eb="5">
      <t>ケイカク</t>
    </rPh>
    <rPh sb="7" eb="9">
      <t>ジッセキ</t>
    </rPh>
    <rPh sb="10" eb="12">
      <t>タイチョウ</t>
    </rPh>
    <rPh sb="13" eb="15">
      <t>テイシュツ</t>
    </rPh>
    <phoneticPr fontId="1"/>
  </si>
  <si>
    <t>食用・有害植物をそれぞれ２種以上見分ける。</t>
    <phoneticPr fontId="1"/>
  </si>
  <si>
    <t>キムスゲーム１分間で１６／２４記憶回答</t>
    <phoneticPr fontId="1"/>
  </si>
  <si>
    <t>樹木を５種以上スケッチ等で記録し、特徴を言う</t>
    <phoneticPr fontId="1"/>
  </si>
  <si>
    <t>北極星の発見、５つの星座発見できる</t>
    <phoneticPr fontId="1"/>
  </si>
  <si>
    <t>身近な動物の観察、報告</t>
    <phoneticPr fontId="1"/>
  </si>
  <si>
    <t>100ｍの距離を誤差5％以内で歩測</t>
    <phoneticPr fontId="1"/>
  </si>
  <si>
    <t>スカウトペース2Kmを１５分で移動</t>
    <phoneticPr fontId="1"/>
  </si>
  <si>
    <t>目分量で1合の米、１ℓの水を誤差15％以内量る</t>
    <phoneticPr fontId="1"/>
  </si>
  <si>
    <t>自作簡易測量器具、高さ誤差10％以内で測量</t>
    <phoneticPr fontId="1"/>
  </si>
  <si>
    <t>簡易測法、到達不可長さ・高さ誤差10％以内測</t>
    <phoneticPr fontId="1"/>
  </si>
  <si>
    <t>追跡記号10種以上覚える</t>
    <phoneticPr fontId="1"/>
  </si>
  <si>
    <t>300ｍ以上、追跡記号を設置し班員を誘導</t>
    <phoneticPr fontId="1"/>
  </si>
  <si>
    <t>班長等として６ヶ月以上隊運営に携わる</t>
    <rPh sb="0" eb="3">
      <t>ハンチョウトウ</t>
    </rPh>
    <rPh sb="8" eb="11">
      <t>ゲツイジョウ</t>
    </rPh>
    <rPh sb="11" eb="12">
      <t>タイ</t>
    </rPh>
    <rPh sb="12" eb="14">
      <t>ウンエイ</t>
    </rPh>
    <rPh sb="15" eb="16">
      <t>タズサ</t>
    </rPh>
    <phoneticPr fontId="1"/>
  </si>
  <si>
    <t>11.（1）傷種類･応急手当の一般的注意事項説明</t>
    <phoneticPr fontId="1"/>
  </si>
  <si>
    <t>進級記録　１／３</t>
    <phoneticPr fontId="1"/>
  </si>
  <si>
    <t>進級記録　２／３</t>
    <phoneticPr fontId="1"/>
  </si>
  <si>
    <t>進級記録　３／３</t>
    <phoneticPr fontId="1"/>
  </si>
  <si>
    <t>Ｂ－Ｐのラスト（最後の）メッセージを読んで、
班集会で話し合う</t>
    <phoneticPr fontId="1"/>
  </si>
  <si>
    <t>ｽｶｳﾂｵｳﾝ・ｻｰﾋﾞｽで、自分ができる役割を果たし、
ちかいとおきてを日常で実践したこと、感じたことを
発表する</t>
    <phoneticPr fontId="1"/>
  </si>
  <si>
    <t>「ｱﾝﾉｳﾝｽｶｳﾄ」の逸話を調べ、適切な表現形式
（劇、紙芝居など）で隊の仲間や他の人々に伝え
自分の「日日の善行」の実践の様子について話す</t>
    <phoneticPr fontId="1"/>
  </si>
  <si>
    <t>自分家の宗教派や興味を持った宗教派の宗教儀礼
又は行事若しくはｽｶｳﾂｵｳﾝ・ｻｰﾋﾞｽに参加する</t>
    <rPh sb="23" eb="24">
      <t>マタ</t>
    </rPh>
    <rPh sb="27" eb="28">
      <t>モ</t>
    </rPh>
    <phoneticPr fontId="1"/>
  </si>
  <si>
    <t>自分家の宗教（派）か、興味を持った宗教（派）の
教導職から信仰や宗教について話を聞く</t>
    <phoneticPr fontId="1"/>
  </si>
  <si>
    <t>野営時の朝礼でｽｶｳﾂｵｳﾝと営火を計画、実施し</t>
    <rPh sb="0" eb="2">
      <t>ヤエイ</t>
    </rPh>
    <rPh sb="2" eb="3">
      <t>ジ</t>
    </rPh>
    <rPh sb="4" eb="6">
      <t>チョウレイ</t>
    </rPh>
    <rPh sb="15" eb="17">
      <t>エイカ</t>
    </rPh>
    <rPh sb="18" eb="20">
      <t>ケイカク</t>
    </rPh>
    <rPh sb="21" eb="23">
      <t>ジッシ</t>
    </rPh>
    <phoneticPr fontId="1"/>
  </si>
  <si>
    <t>各意義を説明（実演と、口述又は記述）</t>
    <rPh sb="0" eb="1">
      <t>カク</t>
    </rPh>
    <rPh sb="1" eb="3">
      <t>イギ</t>
    </rPh>
    <rPh sb="4" eb="6">
      <t>セツメイ</t>
    </rPh>
    <rPh sb="7" eb="9">
      <t>ジツエン</t>
    </rPh>
    <rPh sb="11" eb="13">
      <t>コウジュツ</t>
    </rPh>
    <rPh sb="13" eb="14">
      <t>マタ</t>
    </rPh>
    <rPh sb="15" eb="17">
      <t>キジュツ</t>
    </rPh>
    <phoneticPr fontId="1"/>
  </si>
  <si>
    <t>6ヶ月以上、ちかいとおきての実践に最善を
尽くし、地域や団行事などで発表する</t>
    <rPh sb="2" eb="5">
      <t>ゲツイジョウ</t>
    </rPh>
    <rPh sb="14" eb="16">
      <t>ジッセン</t>
    </rPh>
    <rPh sb="17" eb="19">
      <t>サイゼン</t>
    </rPh>
    <rPh sb="21" eb="22">
      <t>ツ</t>
    </rPh>
    <rPh sb="25" eb="27">
      <t>チイキ</t>
    </rPh>
    <rPh sb="28" eb="31">
      <t>ダンギョウジ</t>
    </rPh>
    <rPh sb="34" eb="36">
      <t>ハッピョウ</t>
    </rPh>
    <phoneticPr fontId="1"/>
  </si>
  <si>
    <r>
      <t>自己の成長と社会に役立つ為の課題を設定し
個人プロジェクト（研究・制作・実験など）を
自ら企画し、隊長承認後、複数月の期間で
実施し、完成させ、隊長に</t>
    </r>
    <r>
      <rPr>
        <sz val="10"/>
        <rFont val="ＭＳ Ｐゴシック"/>
        <family val="3"/>
        <charset val="128"/>
        <scheme val="minor"/>
      </rPr>
      <t>報告書を提出</t>
    </r>
    <r>
      <rPr>
        <sz val="10"/>
        <color theme="1"/>
        <rFont val="ＭＳ Ｐゴシック"/>
        <family val="3"/>
        <charset val="128"/>
        <scheme val="minor"/>
      </rPr>
      <t>し、
富士プロジェクトとして地域や団行事で報告</t>
    </r>
    <rPh sb="0" eb="2">
      <t>ジコ</t>
    </rPh>
    <rPh sb="3" eb="5">
      <t>セイチョウ</t>
    </rPh>
    <rPh sb="6" eb="8">
      <t>シャカイ</t>
    </rPh>
    <rPh sb="9" eb="11">
      <t>ヤクダ</t>
    </rPh>
    <rPh sb="12" eb="13">
      <t>タメ</t>
    </rPh>
    <rPh sb="14" eb="16">
      <t>カダイ</t>
    </rPh>
    <rPh sb="17" eb="19">
      <t>セッテイ</t>
    </rPh>
    <rPh sb="21" eb="23">
      <t>コジン</t>
    </rPh>
    <rPh sb="30" eb="32">
      <t>ケンキュウ</t>
    </rPh>
    <rPh sb="33" eb="35">
      <t>セイサク</t>
    </rPh>
    <rPh sb="36" eb="38">
      <t>ジッケン</t>
    </rPh>
    <rPh sb="43" eb="44">
      <t>ミズカ</t>
    </rPh>
    <rPh sb="45" eb="47">
      <t>キカク</t>
    </rPh>
    <rPh sb="49" eb="51">
      <t>タイチョウ</t>
    </rPh>
    <rPh sb="51" eb="53">
      <t>ショウニン</t>
    </rPh>
    <rPh sb="53" eb="54">
      <t>ゴ</t>
    </rPh>
    <rPh sb="55" eb="57">
      <t>フクスウ</t>
    </rPh>
    <rPh sb="57" eb="58">
      <t>ツキ</t>
    </rPh>
    <rPh sb="59" eb="61">
      <t>キカン</t>
    </rPh>
    <rPh sb="63" eb="65">
      <t>ジッシ</t>
    </rPh>
    <rPh sb="67" eb="69">
      <t>カンセイ</t>
    </rPh>
    <rPh sb="72" eb="74">
      <t>タイチョウ</t>
    </rPh>
    <rPh sb="75" eb="78">
      <t>ホウコクショ</t>
    </rPh>
    <rPh sb="79" eb="81">
      <t>テイシュツ</t>
    </rPh>
    <rPh sb="84" eb="86">
      <t>フジ</t>
    </rPh>
    <rPh sb="95" eb="97">
      <t>チイキ</t>
    </rPh>
    <rPh sb="98" eb="101">
      <t>ダンギョウジ</t>
    </rPh>
    <rPh sb="102" eb="104">
      <t>ホウコク</t>
    </rPh>
    <phoneticPr fontId="1"/>
  </si>
  <si>
    <t>※フォーラム＝公開討論会→</t>
    <rPh sb="7" eb="12">
      <t>コウカイトウロンカイ</t>
    </rPh>
    <phoneticPr fontId="1"/>
  </si>
  <si>
    <t>→課題に対して議論しあい、結論を出すこと</t>
    <rPh sb="1" eb="3">
      <t>カダイ</t>
    </rPh>
    <rPh sb="4" eb="5">
      <t>タイ</t>
    </rPh>
    <rPh sb="7" eb="9">
      <t>ギロン</t>
    </rPh>
    <rPh sb="13" eb="15">
      <t>ケツロン</t>
    </rPh>
    <rPh sb="16" eb="17">
      <t>ダ</t>
    </rPh>
    <phoneticPr fontId="1"/>
  </si>
  <si>
    <t>２個目：任意入力</t>
    <phoneticPr fontId="1"/>
  </si>
  <si>
    <t>３個目：任意入力</t>
    <phoneticPr fontId="1"/>
  </si>
  <si>
    <t>６個目：任意入力</t>
    <phoneticPr fontId="1"/>
  </si>
  <si>
    <t>富士</t>
    <rPh sb="0" eb="2">
      <t>フジ</t>
    </rPh>
    <phoneticPr fontId="1"/>
  </si>
  <si>
    <t>信(2)</t>
    <rPh sb="0" eb="1">
      <t>シン</t>
    </rPh>
    <phoneticPr fontId="1"/>
  </si>
  <si>
    <t>信(3)</t>
    <phoneticPr fontId="1"/>
  </si>
  <si>
    <t>信(4)</t>
    <phoneticPr fontId="1"/>
  </si>
  <si>
    <t>計測(1)</t>
    <phoneticPr fontId="1"/>
  </si>
  <si>
    <t>VS必</t>
    <rPh sb="2" eb="3">
      <t>ヒツ</t>
    </rPh>
    <phoneticPr fontId="1"/>
  </si>
  <si>
    <t>上進</t>
    <phoneticPr fontId="1"/>
  </si>
  <si>
    <t>ボーイスカウト経験ある者は、ちかいの再認</t>
    <phoneticPr fontId="1"/>
  </si>
  <si>
    <t>ボーイスカウト経験ない者は、ちかいをたてる</t>
    <phoneticPr fontId="1"/>
  </si>
  <si>
    <t>ＶＳ</t>
    <phoneticPr fontId="1"/>
  </si>
  <si>
    <t>ＢＳ経験者</t>
    <rPh sb="2" eb="5">
      <t>ケイケンシャ</t>
    </rPh>
    <phoneticPr fontId="1"/>
  </si>
  <si>
    <t>初級スカウト進級日</t>
    <rPh sb="0" eb="2">
      <t>ショキュウ</t>
    </rPh>
    <rPh sb="6" eb="9">
      <t>シンキュウビ</t>
    </rPh>
    <phoneticPr fontId="1"/>
  </si>
  <si>
    <t>BS未経験者</t>
    <rPh sb="2" eb="6">
      <t>ミケイケンシャ</t>
    </rPh>
    <phoneticPr fontId="1"/>
  </si>
  <si>
    <t>入隊</t>
    <phoneticPr fontId="1"/>
  </si>
  <si>
    <t>信(1)</t>
    <rPh sb="0" eb="1">
      <t>シン</t>
    </rPh>
    <phoneticPr fontId="1"/>
  </si>
  <si>
    <t>アドベンチャーバッジ</t>
    <phoneticPr fontId="1"/>
  </si>
  <si>
    <t>アドベンチャーバッジ</t>
    <phoneticPr fontId="1"/>
  </si>
  <si>
    <t>BS経験者（初級以上）</t>
    <rPh sb="2" eb="5">
      <t>ケイケンシャ</t>
    </rPh>
    <rPh sb="6" eb="10">
      <t>ショキュウイジョウ</t>
    </rPh>
    <phoneticPr fontId="1"/>
  </si>
  <si>
    <t>BS未経験者</t>
    <rPh sb="2" eb="6">
      <t>ミケイケンシャ</t>
    </rPh>
    <phoneticPr fontId="1"/>
  </si>
  <si>
    <t>５個目：任意入力</t>
    <phoneticPr fontId="1"/>
  </si>
  <si>
    <t>各教宗派で詳細は確認</t>
    <phoneticPr fontId="1"/>
  </si>
  <si>
    <t>※宗教章授与基準</t>
    <rPh sb="1" eb="3">
      <t>シュウキョウ</t>
    </rPh>
    <rPh sb="3" eb="4">
      <t>ショウ</t>
    </rPh>
    <rPh sb="4" eb="6">
      <t>ジュヨ</t>
    </rPh>
    <rPh sb="6" eb="8">
      <t>キジュン</t>
    </rPh>
    <phoneticPr fontId="1"/>
  </si>
  <si>
    <t>氏名</t>
    <rPh sb="0" eb="2">
      <t>シメイ</t>
    </rPh>
    <phoneticPr fontId="1"/>
  </si>
  <si>
    <t>注意</t>
    <rPh sb="0" eb="2">
      <t>チュウイ</t>
    </rPh>
    <phoneticPr fontId="1"/>
  </si>
  <si>
    <t>スカウトごとにブックを作成し、入力してください。</t>
    <rPh sb="11" eb="13">
      <t>サクセイ</t>
    </rPh>
    <rPh sb="15" eb="17">
      <t>ニュウリョク</t>
    </rPh>
    <phoneticPr fontId="1"/>
  </si>
  <si>
    <t>隼 技能章</t>
    <rPh sb="0" eb="1">
      <t>ハヤブサ</t>
    </rPh>
    <rPh sb="2" eb="5">
      <t>ギノウショウ</t>
    </rPh>
    <phoneticPr fontId="1"/>
  </si>
  <si>
    <t>富士 技能章</t>
    <rPh sb="0" eb="2">
      <t>フジ</t>
    </rPh>
    <phoneticPr fontId="1"/>
  </si>
  <si>
    <t>利用に際しては自己責任で願います。</t>
    <rPh sb="0" eb="2">
      <t>リヨウ</t>
    </rPh>
    <rPh sb="3" eb="4">
      <t>サイ</t>
    </rPh>
    <rPh sb="7" eb="11">
      <t>ジコセキニン</t>
    </rPh>
    <rPh sb="12" eb="13">
      <t>ネガ</t>
    </rPh>
    <phoneticPr fontId="1"/>
  </si>
  <si>
    <t>進級課目・技能章細目の順番を入れ替えてあるので注意してください。</t>
    <phoneticPr fontId="1"/>
  </si>
  <si>
    <t>・</t>
    <phoneticPr fontId="1"/>
  </si>
  <si>
    <t>表現は簡易・簡略にしてあるので、細部は教育規程にて確認してください。</t>
    <phoneticPr fontId="1"/>
  </si>
  <si>
    <t>コピーA</t>
    <phoneticPr fontId="1"/>
  </si>
  <si>
    <t>A’</t>
    <phoneticPr fontId="1"/>
  </si>
  <si>
    <t>コピーB</t>
    <phoneticPr fontId="1"/>
  </si>
  <si>
    <t>B’</t>
    <phoneticPr fontId="1"/>
  </si>
  <si>
    <t>A'</t>
    <phoneticPr fontId="1"/>
  </si>
  <si>
    <t>２個目：任意入力</t>
    <phoneticPr fontId="1"/>
  </si>
  <si>
    <t>任意入力</t>
    <phoneticPr fontId="1"/>
  </si>
  <si>
    <t>任意入力</t>
    <phoneticPr fontId="1"/>
  </si>
  <si>
    <t>個人装備携行､２４時間以上のテスト移動野営</t>
    <rPh sb="0" eb="4">
      <t>コジンソウビ</t>
    </rPh>
    <rPh sb="4" eb="6">
      <t>ケイコウ</t>
    </rPh>
    <phoneticPr fontId="1"/>
  </si>
  <si>
    <t>１級</t>
    <rPh sb="1" eb="2">
      <t>キュウ</t>
    </rPh>
    <phoneticPr fontId="1"/>
  </si>
  <si>
    <t>所属又は心に触れた教宗派の歴史と教えを知る</t>
  </si>
  <si>
    <t>所属又は心に触れた教宗派の宗教行事を知る</t>
  </si>
  <si>
    <t>礼拝の作法について知る</t>
  </si>
  <si>
    <t>信仰に基づき、地域社会のため奉仕する</t>
  </si>
  <si>
    <t>生活の中での教えをどう実践しているか</t>
  </si>
  <si>
    <t>記録提出</t>
  </si>
  <si>
    <t>VS</t>
    <phoneticPr fontId="1"/>
  </si>
  <si>
    <t>RS</t>
    <phoneticPr fontId="1"/>
  </si>
  <si>
    <t>宗教章※</t>
    <phoneticPr fontId="1"/>
  </si>
  <si>
    <t>隼宗(1)</t>
    <rPh sb="0" eb="1">
      <t>ハヤブサ</t>
    </rPh>
    <rPh sb="1" eb="2">
      <t>シュウ</t>
    </rPh>
    <phoneticPr fontId="1"/>
  </si>
  <si>
    <t>☆　宗教章の取得 または その努力</t>
    <phoneticPr fontId="1"/>
  </si>
  <si>
    <t>自分たちの 「活動や社会」における 課題を</t>
    <rPh sb="7" eb="9">
      <t>カツドウ</t>
    </rPh>
    <rPh sb="10" eb="12">
      <t>シャカイ</t>
    </rPh>
    <rPh sb="18" eb="20">
      <t>カダイ</t>
    </rPh>
    <phoneticPr fontId="1"/>
  </si>
  <si>
    <t>○○第００団 BS隊　</t>
    <phoneticPr fontId="1"/>
  </si>
  <si>
    <t>○○第００団 ＶＳ隊　</t>
    <phoneticPr fontId="1"/>
  </si>
  <si>
    <t>１６方位と方位角の呼び名・ｺﾝﾊﾟｽで進路発見</t>
    <phoneticPr fontId="1"/>
  </si>
  <si>
    <t>(方位・正置・ベアリング）</t>
    <rPh sb="1" eb="3">
      <t>ホウイ</t>
    </rPh>
    <rPh sb="4" eb="5">
      <t>タダシ</t>
    </rPh>
    <rPh sb="5" eb="6">
      <t>オ</t>
    </rPh>
    <phoneticPr fontId="1"/>
  </si>
  <si>
    <t>(方位・地図正置・ベアリング）</t>
    <rPh sb="1" eb="3">
      <t>ホウイ</t>
    </rPh>
    <rPh sb="4" eb="6">
      <t>チズ</t>
    </rPh>
    <rPh sb="6" eb="7">
      <t>タダシ</t>
    </rPh>
    <rPh sb="7" eb="8">
      <t>オ</t>
    </rPh>
    <phoneticPr fontId="1"/>
  </si>
  <si>
    <t>※</t>
    <phoneticPr fontId="1"/>
  </si>
  <si>
    <t>※</t>
    <phoneticPr fontId="1"/>
  </si>
  <si>
    <t>※</t>
    <phoneticPr fontId="1"/>
  </si>
  <si>
    <t>シート名（タブの名称）を変更すると、参照（ハイパーリンク）が切れます。</t>
    <phoneticPr fontId="1"/>
  </si>
  <si>
    <t>ﾃﾝﾄ・ﾌﾗｲ・ｸﾞﾗﾝﾄﾞ・ﾍﾟｸﾞ・工具・炊具・縄（口述又は記述）</t>
    <rPh sb="20" eb="22">
      <t>コウグ</t>
    </rPh>
    <rPh sb="23" eb="24">
      <t>スイ</t>
    </rPh>
    <rPh sb="24" eb="25">
      <t>グ</t>
    </rPh>
    <rPh sb="26" eb="27">
      <t>ナワ</t>
    </rPh>
    <phoneticPr fontId="1"/>
  </si>
  <si>
    <t>隼プロジェクトとして、団行事等で発表する。</t>
    <rPh sb="0" eb="1">
      <t>ハヤブサ</t>
    </rPh>
    <rPh sb="11" eb="15">
      <t>ダンギョウジトウ</t>
    </rPh>
    <rPh sb="16" eb="18">
      <t>ハッピョウ</t>
    </rPh>
    <phoneticPr fontId="1"/>
  </si>
  <si>
    <t>キャンプ経験について、いずれかを満たす</t>
    <rPh sb="4" eb="6">
      <t>ケイケン</t>
    </rPh>
    <rPh sb="16" eb="17">
      <t>ミ</t>
    </rPh>
    <phoneticPr fontId="1"/>
  </si>
  <si>
    <t>各技能章等の細目等について、BSシートからVSシートへは、範囲選択してコピー貼付する。</t>
    <rPh sb="0" eb="1">
      <t>カク</t>
    </rPh>
    <rPh sb="1" eb="4">
      <t>ギノウショウ</t>
    </rPh>
    <rPh sb="4" eb="5">
      <t>トウ</t>
    </rPh>
    <rPh sb="6" eb="8">
      <t>サイモク</t>
    </rPh>
    <rPh sb="8" eb="9">
      <t>トウ</t>
    </rPh>
    <rPh sb="29" eb="33">
      <t>ハンイセンタク</t>
    </rPh>
    <rPh sb="38" eb="40">
      <t>チョウフ</t>
    </rPh>
    <phoneticPr fontId="1"/>
  </si>
  <si>
    <t>☆</t>
    <phoneticPr fontId="1"/>
  </si>
  <si>
    <t>☆</t>
    <phoneticPr fontId="1"/>
  </si>
  <si>
    <t>６個目：任意入力</t>
    <phoneticPr fontId="1"/>
  </si>
  <si>
    <t>任意入力</t>
    <phoneticPr fontId="1"/>
  </si>
  <si>
    <t>必</t>
    <rPh sb="0" eb="1">
      <t>ヒツ</t>
    </rPh>
    <phoneticPr fontId="1"/>
  </si>
  <si>
    <t>任</t>
    <rPh sb="0" eb="1">
      <t>ニン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</si>
  <si>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</si>
  <si>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</si>
  <si>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※パイオニアリング章は、別途、上記の任意欄へも入力</t>
    <rPh sb="9" eb="10">
      <t>ショウ</t>
    </rPh>
    <rPh sb="12" eb="14">
      <t>ベット</t>
    </rPh>
    <rPh sb="15" eb="17">
      <t>ジョウキ</t>
    </rPh>
    <rPh sb="18" eb="20">
      <t>ニンイ</t>
    </rPh>
    <rPh sb="20" eb="21">
      <t>ラン</t>
    </rPh>
    <rPh sb="23" eb="25">
      <t>ニュウリョク</t>
    </rPh>
    <phoneticPr fontId="1"/>
  </si>
  <si>
    <t>値貼り付け</t>
    <rPh sb="0" eb="1">
      <t>アタイ</t>
    </rPh>
    <rPh sb="1" eb="2">
      <t>ハ</t>
    </rPh>
    <rPh sb="3" eb="4">
      <t>ツ</t>
    </rPh>
    <phoneticPr fontId="1"/>
  </si>
  <si>
    <t>計</t>
    <rPh sb="0" eb="1">
      <t>ケイ</t>
    </rPh>
    <phoneticPr fontId="1"/>
  </si>
  <si>
    <t>A小計</t>
    <rPh sb="1" eb="3">
      <t>ショウケイ</t>
    </rPh>
    <phoneticPr fontId="1"/>
  </si>
  <si>
    <t>B小計</t>
    <phoneticPr fontId="1"/>
  </si>
  <si>
    <t>C小計</t>
    <phoneticPr fontId="1"/>
  </si>
  <si>
    <t>D小計</t>
    <phoneticPr fontId="1"/>
  </si>
  <si>
    <t>E小計</t>
    <phoneticPr fontId="1"/>
  </si>
  <si>
    <t>F小計</t>
    <phoneticPr fontId="1"/>
  </si>
  <si>
    <t>B’</t>
    <phoneticPr fontId="1"/>
  </si>
  <si>
    <t>隊長</t>
    <rPh sb="0" eb="2">
      <t>タイチョウ</t>
    </rPh>
    <phoneticPr fontId="1"/>
  </si>
  <si>
    <t>必</t>
    <rPh sb="0" eb="1">
      <t>ヒツ</t>
    </rPh>
    <phoneticPr fontId="1"/>
  </si>
  <si>
    <t>任</t>
    <rPh sb="0" eb="1">
      <t>ニン</t>
    </rPh>
    <phoneticPr fontId="1"/>
  </si>
  <si>
    <t>今年度</t>
    <rPh sb="0" eb="3">
      <t>コンネンド</t>
    </rPh>
    <phoneticPr fontId="1"/>
  </si>
  <si>
    <t>昨年度</t>
    <rPh sb="0" eb="3">
      <t>サクネンド</t>
    </rPh>
    <phoneticPr fontId="1"/>
  </si>
  <si>
    <t>考査員</t>
    <rPh sb="0" eb="3">
      <t>コウサイン</t>
    </rPh>
    <phoneticPr fontId="1"/>
  </si>
  <si>
    <t>隊長認定</t>
    <rPh sb="0" eb="4">
      <t>タイチョウニンテイ</t>
    </rPh>
    <phoneticPr fontId="1"/>
  </si>
  <si>
    <t>考査員認定</t>
    <rPh sb="0" eb="3">
      <t>コウサイン</t>
    </rPh>
    <rPh sb="3" eb="5">
      <t>ニンテイ</t>
    </rPh>
    <phoneticPr fontId="1"/>
  </si>
  <si>
    <t>報告書を提出。</t>
    <rPh sb="0" eb="3">
      <t>ホウコクショ</t>
    </rPh>
    <rPh sb="4" eb="6">
      <t>テイシュツ</t>
    </rPh>
    <phoneticPr fontId="1"/>
  </si>
  <si>
    <t>読図・ハイキング</t>
  </si>
  <si>
    <t>炊事・キャンピング</t>
    <rPh sb="0" eb="2">
      <t>スイジ</t>
    </rPh>
    <phoneticPr fontId="1"/>
  </si>
  <si>
    <t>２０文字程文章を手旗送受信</t>
    <rPh sb="2" eb="4">
      <t>モジ</t>
    </rPh>
    <rPh sb="4" eb="5">
      <t>ホド</t>
    </rPh>
    <rPh sb="5" eb="7">
      <t>ブンショウ</t>
    </rPh>
    <rPh sb="8" eb="10">
      <t>テバタ</t>
    </rPh>
    <rPh sb="10" eb="13">
      <t>ソウジュシン</t>
    </rPh>
    <phoneticPr fontId="1"/>
  </si>
  <si>
    <t>スカウト技能</t>
    <phoneticPr fontId="1"/>
  </si>
  <si>
    <t>数式・参照の誤りや、規程の改定等による進級課目・技能章細目の変更などありましたら、各自利用者において修正してください。</t>
    <rPh sb="0" eb="2">
      <t>スウシキ</t>
    </rPh>
    <rPh sb="3" eb="5">
      <t>サンショウ</t>
    </rPh>
    <rPh sb="6" eb="7">
      <t>アヤマ</t>
    </rPh>
    <rPh sb="10" eb="12">
      <t>キテイ</t>
    </rPh>
    <rPh sb="13" eb="15">
      <t>カイテイ</t>
    </rPh>
    <rPh sb="15" eb="16">
      <t>トウ</t>
    </rPh>
    <rPh sb="19" eb="21">
      <t>シンキュウ</t>
    </rPh>
    <rPh sb="21" eb="23">
      <t>カモク</t>
    </rPh>
    <rPh sb="24" eb="26">
      <t>ギノウ</t>
    </rPh>
    <rPh sb="26" eb="27">
      <t>ショウ</t>
    </rPh>
    <rPh sb="27" eb="29">
      <t>サイモク</t>
    </rPh>
    <rPh sb="30" eb="32">
      <t>ヘンコウ</t>
    </rPh>
    <rPh sb="41" eb="43">
      <t>カクジ</t>
    </rPh>
    <rPh sb="43" eb="46">
      <t>リヨウシャ</t>
    </rPh>
    <rPh sb="50" eb="52">
      <t>シュウセイ</t>
    </rPh>
    <phoneticPr fontId="1"/>
  </si>
  <si>
    <t>リーダー
シップ章</t>
    <rPh sb="8" eb="9">
      <t>ショウ</t>
    </rPh>
    <phoneticPr fontId="1"/>
  </si>
  <si>
    <t>スカウト
ソング章</t>
    <rPh sb="8" eb="9">
      <t>ショウ</t>
    </rPh>
    <phoneticPr fontId="1"/>
  </si>
  <si>
    <t>章（隊長認定）</t>
    <phoneticPr fontId="1"/>
  </si>
  <si>
    <t>淡路仙人Mirage12</t>
    <phoneticPr fontId="1"/>
  </si>
  <si>
    <t>Polarstar</t>
    <phoneticPr fontId="1"/>
  </si>
  <si>
    <t>Polarstar</t>
    <rPh sb="0" eb="2">
      <t>イシヅチ</t>
    </rPh>
    <rPh sb="3" eb="5">
      <t>ダユウ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</si>
</sst>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e\.mm\.dd;@"/>
    <numFmt numFmtId="177" formatCode="[$-411]gggee&quot;年&quot;mm&quot;月&quot;dd&quot;日&quot;;@"/>
    <numFmt numFmtId="178" formatCode="[$-411]ggge&quot;年&quot;mm&quot;月&quot;dd&quot;日&quot;;@"/>
    <numFmt numFmtId="179" formatCode="&quot;計&quot;\ General"/>
    <numFmt numFmtId="180" formatCode="0_);[Red]\(0\)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indexed="81"/>
      <name val="ＭＳ Ｐゴシック"/>
      <family val="3"/>
      <charset val="128"/>
    </font>
    <font>
      <u/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9" tint="0.79998168889431442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"/>
      <color theme="0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gray0625">
        <bgColor rgb="FFCCFFCC"/>
      </patternFill>
    </fill>
    <fill>
      <patternFill patternType="gray0625">
        <bgColor theme="5" tint="0.79998168889431442"/>
      </patternFill>
    </fill>
    <fill>
      <patternFill patternType="gray0625">
        <bgColor rgb="FFFFCCFF"/>
      </patternFill>
    </fill>
    <fill>
      <patternFill patternType="gray0625"/>
    </fill>
    <fill>
      <patternFill patternType="gray0625">
        <bgColor rgb="FFCCFFFF"/>
      </patternFill>
    </fill>
    <fill>
      <patternFill patternType="gray0625">
        <bgColor rgb="FFFFFFCC"/>
      </patternFill>
    </fill>
    <fill>
      <patternFill patternType="gray0625">
        <bgColor theme="9" tint="0.79998168889431442"/>
      </patternFill>
    </fill>
    <fill>
      <patternFill patternType="gray0625">
        <bgColor theme="8" tint="0.79998168889431442"/>
      </patternFill>
    </fill>
    <fill>
      <patternFill patternType="gray0625">
        <bgColor theme="5" tint="0.79995117038483843"/>
      </patternFill>
    </fill>
    <fill>
      <patternFill patternType="solid">
        <fgColor theme="9" tint="0.79995117038483843"/>
        <bgColor indexed="64"/>
      </patternFill>
    </fill>
    <fill>
      <patternFill patternType="gray0625">
        <bgColor theme="9" tint="0.79995117038483843"/>
      </patternFill>
    </fill>
    <fill>
      <patternFill patternType="solid">
        <fgColor theme="7" tint="0.39997558519241921"/>
        <bgColor indexed="64"/>
      </patternFill>
    </fill>
    <fill>
      <patternFill patternType="gray125">
        <bgColor rgb="FFFF0000"/>
      </patternFill>
    </fill>
    <fill>
      <patternFill patternType="solid">
        <fgColor rgb="FFFFFF00"/>
        <bgColor indexed="64"/>
      </patternFill>
    </fill>
    <fill>
      <patternFill patternType="gray0625">
        <bgColor theme="8" tint="0.79995117038483843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dotted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tted">
        <color indexed="64"/>
      </top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tted">
        <color indexed="64"/>
      </bottom>
      <diagonal style="thin">
        <color indexed="64"/>
      </diagonal>
    </border>
    <border diagonalUp="1">
      <left/>
      <right/>
      <top/>
      <bottom style="dotted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26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0" fontId="2" fillId="4" borderId="31" xfId="0" applyFont="1" applyFill="1" applyBorder="1" applyAlignment="1">
      <alignment horizontal="center" vertical="center" shrinkToFit="1"/>
    </xf>
    <xf numFmtId="0" fontId="2" fillId="7" borderId="31" xfId="0" applyFont="1" applyFill="1" applyBorder="1" applyAlignment="1">
      <alignment horizontal="center" vertical="center" shrinkToFit="1"/>
    </xf>
    <xf numFmtId="0" fontId="2" fillId="6" borderId="31" xfId="0" applyFont="1" applyFill="1" applyBorder="1" applyAlignment="1">
      <alignment horizontal="center" vertical="center" shrinkToFit="1"/>
    </xf>
    <xf numFmtId="0" fontId="2" fillId="5" borderId="3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4" xfId="0" applyFont="1" applyBorder="1" applyAlignment="1">
      <alignment vertical="center" shrinkToFit="1"/>
    </xf>
    <xf numFmtId="178" fontId="2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4" borderId="11" xfId="0" applyNumberFormat="1" applyFont="1" applyFill="1" applyBorder="1" applyAlignment="1">
      <alignment horizontal="center" vertical="center" shrinkToFit="1"/>
    </xf>
    <xf numFmtId="49" fontId="2" fillId="4" borderId="12" xfId="0" applyNumberFormat="1" applyFont="1" applyFill="1" applyBorder="1" applyAlignment="1">
      <alignment horizontal="center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5" fillId="4" borderId="12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0" fontId="2" fillId="2" borderId="97" xfId="0" applyFont="1" applyFill="1" applyBorder="1" applyAlignment="1">
      <alignment vertical="center" shrinkToFit="1"/>
    </xf>
    <xf numFmtId="0" fontId="2" fillId="2" borderId="79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10" borderId="0" xfId="0" applyFont="1" applyFill="1" applyAlignment="1">
      <alignment horizontal="center" vertical="center" shrinkToFit="1"/>
    </xf>
    <xf numFmtId="0" fontId="2" fillId="10" borderId="0" xfId="0" applyFont="1" applyFill="1" applyAlignment="1">
      <alignment vertical="center" shrinkToFit="1"/>
    </xf>
    <xf numFmtId="0" fontId="2" fillId="11" borderId="3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2" fillId="12" borderId="31" xfId="0" applyFont="1" applyFill="1" applyBorder="1" applyAlignment="1">
      <alignment horizontal="center" vertical="center" shrinkToFit="1"/>
    </xf>
    <xf numFmtId="49" fontId="2" fillId="2" borderId="42" xfId="0" applyNumberFormat="1" applyFont="1" applyFill="1" applyBorder="1" applyAlignment="1">
      <alignment horizontal="center" vertical="center" shrinkToFit="1"/>
    </xf>
    <xf numFmtId="0" fontId="2" fillId="0" borderId="75" xfId="0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2" xfId="0" applyFont="1" applyBorder="1" applyAlignment="1">
      <alignment horizontal="left" vertical="center" shrinkToFit="1"/>
    </xf>
    <xf numFmtId="0" fontId="2" fillId="0" borderId="72" xfId="0" applyFont="1" applyBorder="1" applyAlignment="1">
      <alignment vertical="center" shrinkToFit="1"/>
    </xf>
    <xf numFmtId="49" fontId="2" fillId="7" borderId="108" xfId="0" applyNumberFormat="1" applyFont="1" applyFill="1" applyBorder="1" applyAlignment="1">
      <alignment horizontal="center" vertical="center" shrinkToFit="1"/>
    </xf>
    <xf numFmtId="176" fontId="2" fillId="0" borderId="103" xfId="0" applyNumberFormat="1" applyFont="1" applyBorder="1" applyAlignment="1">
      <alignment vertical="center" shrinkToFit="1"/>
    </xf>
    <xf numFmtId="176" fontId="2" fillId="19" borderId="35" xfId="0" applyNumberFormat="1" applyFont="1" applyFill="1" applyBorder="1" applyAlignment="1">
      <alignment horizontal="center" vertical="center" shrinkToFit="1"/>
    </xf>
    <xf numFmtId="176" fontId="2" fillId="18" borderId="81" xfId="0" applyNumberFormat="1" applyFont="1" applyFill="1" applyBorder="1" applyAlignment="1">
      <alignment horizontal="center" vertical="center" shrinkToFit="1"/>
    </xf>
    <xf numFmtId="176" fontId="2" fillId="19" borderId="81" xfId="0" applyNumberFormat="1" applyFont="1" applyFill="1" applyBorder="1" applyAlignment="1">
      <alignment horizontal="center" vertical="center" shrinkToFit="1"/>
    </xf>
    <xf numFmtId="176" fontId="2" fillId="22" borderId="35" xfId="0" applyNumberFormat="1" applyFont="1" applyFill="1" applyBorder="1" applyAlignment="1">
      <alignment horizontal="center" vertical="center" shrinkToFit="1"/>
    </xf>
    <xf numFmtId="176" fontId="2" fillId="22" borderId="138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1" borderId="0" xfId="0" applyFill="1" applyAlignment="1">
      <alignment horizontal="center" vertical="center"/>
    </xf>
    <xf numFmtId="0" fontId="2" fillId="4" borderId="35" xfId="0" applyFont="1" applyFill="1" applyBorder="1" applyAlignment="1">
      <alignment horizontal="center" vertical="center" shrinkToFit="1"/>
    </xf>
    <xf numFmtId="176" fontId="2" fillId="18" borderId="35" xfId="0" applyNumberFormat="1" applyFont="1" applyFill="1" applyBorder="1" applyAlignment="1">
      <alignment horizontal="center" vertical="center" shrinkToFit="1"/>
    </xf>
    <xf numFmtId="0" fontId="2" fillId="9" borderId="144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21" borderId="81" xfId="0" applyFont="1" applyFill="1" applyBorder="1" applyAlignment="1">
      <alignment horizontal="center" vertical="center" shrinkToFit="1"/>
    </xf>
    <xf numFmtId="0" fontId="2" fillId="21" borderId="35" xfId="0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2" fillId="3" borderId="11" xfId="0" applyNumberFormat="1" applyFont="1" applyFill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29" borderId="0" xfId="0" applyFill="1">
      <alignment vertical="center"/>
    </xf>
    <xf numFmtId="176" fontId="10" fillId="0" borderId="10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20" fillId="30" borderId="139" xfId="0" applyFont="1" applyFill="1" applyBorder="1" applyAlignment="1">
      <alignment vertical="center" shrinkToFit="1"/>
    </xf>
    <xf numFmtId="0" fontId="20" fillId="30" borderId="138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26" borderId="0" xfId="0" applyFont="1" applyFill="1" applyAlignment="1">
      <alignment vertical="center" shrinkToFit="1"/>
    </xf>
    <xf numFmtId="0" fontId="2" fillId="4" borderId="97" xfId="0" applyFont="1" applyFill="1" applyBorder="1" applyAlignment="1">
      <alignment vertical="center" shrinkToFit="1"/>
    </xf>
    <xf numFmtId="0" fontId="2" fillId="4" borderId="6" xfId="0" applyFont="1" applyFill="1" applyBorder="1" applyAlignment="1">
      <alignment vertical="center" shrinkToFit="1"/>
    </xf>
    <xf numFmtId="0" fontId="2" fillId="4" borderId="79" xfId="0" applyFont="1" applyFill="1" applyBorder="1" applyAlignment="1">
      <alignment vertical="center" shrinkToFit="1"/>
    </xf>
    <xf numFmtId="0" fontId="2" fillId="4" borderId="8" xfId="0" applyFont="1" applyFill="1" applyBorder="1" applyAlignment="1">
      <alignment vertical="center" shrinkToFit="1"/>
    </xf>
    <xf numFmtId="0" fontId="2" fillId="4" borderId="82" xfId="0" applyFont="1" applyFill="1" applyBorder="1" applyAlignment="1">
      <alignment vertical="center" shrinkToFit="1"/>
    </xf>
    <xf numFmtId="0" fontId="2" fillId="4" borderId="10" xfId="0" applyFont="1" applyFill="1" applyBorder="1" applyAlignment="1">
      <alignment vertical="center" shrinkToFit="1"/>
    </xf>
    <xf numFmtId="0" fontId="2" fillId="3" borderId="97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79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shrinkToFit="1"/>
    </xf>
    <xf numFmtId="0" fontId="2" fillId="3" borderId="82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2" borderId="79" xfId="0" applyFont="1" applyFill="1" applyBorder="1" applyAlignment="1">
      <alignment vertical="center" wrapText="1" shrinkToFit="1"/>
    </xf>
    <xf numFmtId="0" fontId="2" fillId="2" borderId="8" xfId="0" applyFont="1" applyFill="1" applyBorder="1" applyAlignment="1">
      <alignment vertical="center" wrapText="1" shrinkToFit="1"/>
    </xf>
    <xf numFmtId="0" fontId="2" fillId="2" borderId="82" xfId="0" applyFont="1" applyFill="1" applyBorder="1" applyAlignment="1">
      <alignment vertical="center" wrapText="1" shrinkToFit="1"/>
    </xf>
    <xf numFmtId="0" fontId="2" fillId="2" borderId="10" xfId="0" applyFont="1" applyFill="1" applyBorder="1" applyAlignment="1">
      <alignment vertical="center" wrapText="1" shrinkToFit="1"/>
    </xf>
    <xf numFmtId="0" fontId="2" fillId="0" borderId="9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4" fontId="2" fillId="0" borderId="0" xfId="0" applyNumberFormat="1" applyFont="1" applyAlignment="1">
      <alignment vertical="center" shrinkToFit="1"/>
    </xf>
    <xf numFmtId="176" fontId="2" fillId="0" borderId="33" xfId="0" applyNumberFormat="1" applyFont="1" applyBorder="1" applyAlignment="1">
      <alignment vertical="center" shrinkToFit="1"/>
    </xf>
    <xf numFmtId="176" fontId="2" fillId="0" borderId="81" xfId="0" applyNumberFormat="1" applyFont="1" applyBorder="1" applyAlignment="1">
      <alignment vertical="center" shrinkToFit="1"/>
    </xf>
    <xf numFmtId="176" fontId="2" fillId="0" borderId="148" xfId="0" applyNumberFormat="1" applyFont="1" applyBorder="1" applyAlignment="1">
      <alignment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180" fontId="2" fillId="2" borderId="1" xfId="0" applyNumberFormat="1" applyFont="1" applyFill="1" applyBorder="1" applyAlignment="1">
      <alignment horizontal="center" vertical="center" shrinkToFit="1"/>
    </xf>
    <xf numFmtId="180" fontId="2" fillId="26" borderId="1" xfId="0" applyNumberFormat="1" applyFont="1" applyFill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vertical="center" shrinkToFit="1"/>
    </xf>
    <xf numFmtId="180" fontId="2" fillId="0" borderId="0" xfId="0" applyNumberFormat="1" applyFont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5" borderId="136" xfId="0" applyNumberFormat="1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18" fillId="25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7" fillId="26" borderId="0" xfId="0" applyFont="1" applyFill="1" applyAlignment="1">
      <alignment horizontal="left" vertical="center"/>
    </xf>
    <xf numFmtId="0" fontId="19" fillId="0" borderId="84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17" fillId="25" borderId="0" xfId="0" applyFont="1" applyFill="1" applyAlignment="1">
      <alignment horizontal="center" vertical="center"/>
    </xf>
    <xf numFmtId="176" fontId="2" fillId="6" borderId="140" xfId="0" applyNumberFormat="1" applyFont="1" applyFill="1" applyBorder="1" applyAlignment="1">
      <alignment horizontal="center" vertical="center" shrinkToFit="1"/>
    </xf>
    <xf numFmtId="176" fontId="2" fillId="6" borderId="68" xfId="0" applyNumberFormat="1" applyFont="1" applyFill="1" applyBorder="1" applyAlignment="1">
      <alignment horizontal="center" vertical="center" shrinkToFit="1"/>
    </xf>
    <xf numFmtId="177" fontId="2" fillId="0" borderId="56" xfId="0" applyNumberFormat="1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65" xfId="0" applyNumberFormat="1" applyFont="1" applyBorder="1" applyAlignment="1">
      <alignment horizontal="center" vertical="center" shrinkToFit="1"/>
    </xf>
    <xf numFmtId="176" fontId="2" fillId="0" borderId="67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 shrinkToFit="1"/>
    </xf>
    <xf numFmtId="176" fontId="2" fillId="2" borderId="6" xfId="0" applyNumberFormat="1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lef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176" fontId="2" fillId="2" borderId="36" xfId="0" applyNumberFormat="1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35" xfId="0" applyNumberFormat="1" applyFont="1" applyBorder="1" applyAlignment="1">
      <alignment horizontal="center" vertical="center" shrinkToFit="1"/>
    </xf>
    <xf numFmtId="176" fontId="2" fillId="0" borderId="57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176" fontId="2" fillId="0" borderId="44" xfId="0" applyNumberFormat="1" applyFont="1" applyBorder="1" applyAlignment="1">
      <alignment horizontal="center" vertical="center" shrinkToFit="1"/>
    </xf>
    <xf numFmtId="176" fontId="2" fillId="0" borderId="45" xfId="0" applyNumberFormat="1" applyFont="1" applyBorder="1" applyAlignment="1">
      <alignment horizontal="center" vertical="center" shrinkToFit="1"/>
    </xf>
    <xf numFmtId="176" fontId="2" fillId="0" borderId="63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9" fontId="2" fillId="0" borderId="1" xfId="0" applyNumberFormat="1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176" fontId="11" fillId="16" borderId="5" xfId="1" applyNumberFormat="1" applyFill="1" applyBorder="1" applyAlignment="1">
      <alignment horizontal="center" vertical="center" shrinkToFit="1"/>
    </xf>
    <xf numFmtId="176" fontId="11" fillId="16" borderId="6" xfId="1" applyNumberFormat="1" applyFill="1" applyBorder="1" applyAlignment="1">
      <alignment horizontal="center" vertical="center" shrinkToFit="1"/>
    </xf>
    <xf numFmtId="176" fontId="11" fillId="16" borderId="9" xfId="1" applyNumberFormat="1" applyFill="1" applyBorder="1" applyAlignment="1">
      <alignment horizontal="center" vertical="center" shrinkToFit="1"/>
    </xf>
    <xf numFmtId="176" fontId="11" fillId="16" borderId="10" xfId="1" applyNumberFormat="1" applyFill="1" applyBorder="1" applyAlignment="1">
      <alignment horizontal="center" vertical="center" shrinkToFit="1"/>
    </xf>
    <xf numFmtId="176" fontId="2" fillId="16" borderId="33" xfId="0" applyNumberFormat="1" applyFont="1" applyFill="1" applyBorder="1" applyAlignment="1">
      <alignment horizontal="center" vertical="center" shrinkToFit="1"/>
    </xf>
    <xf numFmtId="176" fontId="2" fillId="16" borderId="35" xfId="0" applyNumberFormat="1" applyFont="1" applyFill="1" applyBorder="1" applyAlignment="1">
      <alignment horizontal="center" vertical="center" shrinkToFit="1"/>
    </xf>
    <xf numFmtId="49" fontId="2" fillId="14" borderId="11" xfId="0" applyNumberFormat="1" applyFont="1" applyFill="1" applyBorder="1" applyAlignment="1">
      <alignment horizontal="center" vertical="center" shrinkToFit="1"/>
    </xf>
    <xf numFmtId="49" fontId="2" fillId="14" borderId="12" xfId="0" applyNumberFormat="1" applyFont="1" applyFill="1" applyBorder="1" applyAlignment="1">
      <alignment horizontal="center" vertical="center" shrinkToFit="1"/>
    </xf>
    <xf numFmtId="176" fontId="2" fillId="0" borderId="70" xfId="0" applyNumberFormat="1" applyFont="1" applyBorder="1" applyAlignment="1">
      <alignment horizontal="center" vertical="center" shrinkToFit="1"/>
    </xf>
    <xf numFmtId="176" fontId="2" fillId="0" borderId="72" xfId="0" applyNumberFormat="1" applyFont="1" applyBorder="1" applyAlignment="1">
      <alignment horizontal="center" vertical="center" shrinkToFit="1"/>
    </xf>
    <xf numFmtId="176" fontId="2" fillId="0" borderId="73" xfId="0" applyNumberFormat="1" applyFont="1" applyBorder="1" applyAlignment="1">
      <alignment horizontal="center" vertical="center" shrinkToFit="1"/>
    </xf>
    <xf numFmtId="176" fontId="2" fillId="0" borderId="75" xfId="0" applyNumberFormat="1" applyFont="1" applyBorder="1" applyAlignment="1">
      <alignment horizontal="center" vertical="center" shrinkToFit="1"/>
    </xf>
    <xf numFmtId="0" fontId="2" fillId="16" borderId="5" xfId="0" applyFont="1" applyFill="1" applyBorder="1" applyAlignment="1">
      <alignment horizontal="left" vertical="center" shrinkToFit="1"/>
    </xf>
    <xf numFmtId="0" fontId="2" fillId="16" borderId="13" xfId="0" applyFont="1" applyFill="1" applyBorder="1" applyAlignment="1">
      <alignment horizontal="left" vertical="center" shrinkToFit="1"/>
    </xf>
    <xf numFmtId="0" fontId="2" fillId="16" borderId="6" xfId="0" applyFont="1" applyFill="1" applyBorder="1" applyAlignment="1">
      <alignment horizontal="left" vertical="center" shrinkToFit="1"/>
    </xf>
    <xf numFmtId="0" fontId="2" fillId="16" borderId="9" xfId="0" applyFont="1" applyFill="1" applyBorder="1" applyAlignment="1">
      <alignment horizontal="left" vertical="center" shrinkToFit="1"/>
    </xf>
    <xf numFmtId="0" fontId="2" fillId="16" borderId="14" xfId="0" applyFont="1" applyFill="1" applyBorder="1" applyAlignment="1">
      <alignment horizontal="left" vertical="center" shrinkToFit="1"/>
    </xf>
    <xf numFmtId="0" fontId="2" fillId="16" borderId="10" xfId="0" applyFont="1" applyFill="1" applyBorder="1" applyAlignment="1">
      <alignment horizontal="left" vertical="center" shrinkToFit="1"/>
    </xf>
    <xf numFmtId="176" fontId="11" fillId="21" borderId="88" xfId="1" applyNumberFormat="1" applyFill="1" applyBorder="1" applyAlignment="1">
      <alignment horizontal="center" vertical="center" shrinkToFit="1"/>
    </xf>
    <xf numFmtId="176" fontId="11" fillId="21" borderId="90" xfId="1" applyNumberFormat="1" applyFill="1" applyBorder="1" applyAlignment="1">
      <alignment horizontal="center" vertical="center" shrinkToFit="1"/>
    </xf>
    <xf numFmtId="176" fontId="11" fillId="21" borderId="76" xfId="1" applyNumberFormat="1" applyFill="1" applyBorder="1" applyAlignment="1">
      <alignment horizontal="center" vertical="center" shrinkToFit="1"/>
    </xf>
    <xf numFmtId="176" fontId="11" fillId="21" borderId="78" xfId="1" applyNumberFormat="1" applyFill="1" applyBorder="1" applyAlignment="1">
      <alignment horizontal="center" vertical="center" shrinkToFit="1"/>
    </xf>
    <xf numFmtId="176" fontId="2" fillId="4" borderId="88" xfId="0" applyNumberFormat="1" applyFont="1" applyFill="1" applyBorder="1" applyAlignment="1">
      <alignment horizontal="center" vertical="center" shrinkToFit="1"/>
    </xf>
    <xf numFmtId="176" fontId="2" fillId="4" borderId="90" xfId="0" applyNumberFormat="1" applyFont="1" applyFill="1" applyBorder="1" applyAlignment="1">
      <alignment horizontal="center" vertical="center" shrinkToFit="1"/>
    </xf>
    <xf numFmtId="176" fontId="2" fillId="4" borderId="76" xfId="0" applyNumberFormat="1" applyFont="1" applyFill="1" applyBorder="1" applyAlignment="1">
      <alignment horizontal="center" vertical="center" shrinkToFit="1"/>
    </xf>
    <xf numFmtId="176" fontId="2" fillId="4" borderId="78" xfId="0" applyNumberFormat="1" applyFont="1" applyFill="1" applyBorder="1" applyAlignment="1">
      <alignment horizontal="center" vertical="center" shrinkToFit="1"/>
    </xf>
    <xf numFmtId="0" fontId="2" fillId="16" borderId="7" xfId="0" applyFont="1" applyFill="1" applyBorder="1" applyAlignment="1">
      <alignment horizontal="left" vertical="center" shrinkToFit="1"/>
    </xf>
    <xf numFmtId="0" fontId="2" fillId="16" borderId="0" xfId="0" applyFont="1" applyFill="1" applyAlignment="1">
      <alignment horizontal="left" vertical="center" shrinkToFit="1"/>
    </xf>
    <xf numFmtId="0" fontId="2" fillId="16" borderId="8" xfId="0" applyFont="1" applyFill="1" applyBorder="1" applyAlignment="1">
      <alignment horizontal="left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176" fontId="11" fillId="16" borderId="7" xfId="1" applyNumberFormat="1" applyFill="1" applyBorder="1" applyAlignment="1">
      <alignment horizontal="center" vertical="center" shrinkToFit="1"/>
    </xf>
    <xf numFmtId="176" fontId="11" fillId="16" borderId="8" xfId="1" applyNumberFormat="1" applyFill="1" applyBorder="1" applyAlignment="1">
      <alignment horizontal="center" vertical="center" shrinkToFit="1"/>
    </xf>
    <xf numFmtId="176" fontId="2" fillId="3" borderId="33" xfId="0" applyNumberFormat="1" applyFont="1" applyFill="1" applyBorder="1" applyAlignment="1">
      <alignment horizontal="center" vertical="center" shrinkToFit="1"/>
    </xf>
    <xf numFmtId="176" fontId="2" fillId="3" borderId="81" xfId="0" applyNumberFormat="1" applyFont="1" applyFill="1" applyBorder="1" applyAlignment="1">
      <alignment horizontal="center" vertical="center" shrinkToFit="1"/>
    </xf>
    <xf numFmtId="176" fontId="2" fillId="3" borderId="35" xfId="0" applyNumberFormat="1" applyFont="1" applyFill="1" applyBorder="1" applyAlignment="1">
      <alignment horizontal="center" vertical="center" shrinkToFit="1"/>
    </xf>
    <xf numFmtId="0" fontId="2" fillId="21" borderId="89" xfId="0" applyFont="1" applyFill="1" applyBorder="1" applyAlignment="1">
      <alignment horizontal="left" vertical="center" shrinkToFit="1"/>
    </xf>
    <xf numFmtId="0" fontId="2" fillId="21" borderId="90" xfId="0" applyFont="1" applyFill="1" applyBorder="1" applyAlignment="1">
      <alignment horizontal="left" vertical="center" shrinkToFit="1"/>
    </xf>
    <xf numFmtId="0" fontId="2" fillId="21" borderId="77" xfId="0" applyFont="1" applyFill="1" applyBorder="1" applyAlignment="1">
      <alignment horizontal="left" vertical="center" shrinkToFit="1"/>
    </xf>
    <xf numFmtId="0" fontId="2" fillId="21" borderId="78" xfId="0" applyFont="1" applyFill="1" applyBorder="1" applyAlignment="1">
      <alignment horizontal="left" vertical="center" shrinkToFit="1"/>
    </xf>
    <xf numFmtId="0" fontId="2" fillId="4" borderId="89" xfId="0" applyFont="1" applyFill="1" applyBorder="1" applyAlignment="1">
      <alignment horizontal="left" vertical="center" shrinkToFit="1"/>
    </xf>
    <xf numFmtId="0" fontId="2" fillId="4" borderId="90" xfId="0" applyFont="1" applyFill="1" applyBorder="1" applyAlignment="1">
      <alignment horizontal="left" vertical="center" shrinkToFit="1"/>
    </xf>
    <xf numFmtId="0" fontId="2" fillId="4" borderId="77" xfId="0" applyFont="1" applyFill="1" applyBorder="1" applyAlignment="1">
      <alignment horizontal="left" vertical="center" shrinkToFit="1"/>
    </xf>
    <xf numFmtId="0" fontId="2" fillId="4" borderId="78" xfId="0" applyFont="1" applyFill="1" applyBorder="1" applyAlignment="1">
      <alignment horizontal="left" vertical="center" shrinkToFit="1"/>
    </xf>
    <xf numFmtId="49" fontId="2" fillId="4" borderId="11" xfId="0" applyNumberFormat="1" applyFont="1" applyFill="1" applyBorder="1" applyAlignment="1">
      <alignment horizontal="center" vertical="center" shrinkToFit="1"/>
    </xf>
    <xf numFmtId="49" fontId="2" fillId="4" borderId="12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13" xfId="0" applyNumberFormat="1" applyFont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left" vertical="center" shrinkToFit="1"/>
    </xf>
    <xf numFmtId="49" fontId="2" fillId="0" borderId="14" xfId="0" applyNumberFormat="1" applyFont="1" applyBorder="1" applyAlignment="1">
      <alignment horizontal="lef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49" fontId="2" fillId="16" borderId="9" xfId="0" applyNumberFormat="1" applyFont="1" applyFill="1" applyBorder="1" applyAlignment="1">
      <alignment horizontal="left" vertical="center" shrinkToFit="1"/>
    </xf>
    <xf numFmtId="49" fontId="2" fillId="16" borderId="14" xfId="0" applyNumberFormat="1" applyFont="1" applyFill="1" applyBorder="1" applyAlignment="1">
      <alignment horizontal="left" vertical="center" shrinkToFit="1"/>
    </xf>
    <xf numFmtId="49" fontId="2" fillId="16" borderId="10" xfId="0" applyNumberFormat="1" applyFont="1" applyFill="1" applyBorder="1" applyAlignment="1">
      <alignment horizontal="left" vertical="center" shrinkToFit="1"/>
    </xf>
    <xf numFmtId="0" fontId="2" fillId="0" borderId="73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176" fontId="2" fillId="0" borderId="91" xfId="0" applyNumberFormat="1" applyFont="1" applyBorder="1" applyAlignment="1">
      <alignment horizontal="center" vertical="center" shrinkToFit="1"/>
    </xf>
    <xf numFmtId="176" fontId="2" fillId="0" borderId="92" xfId="0" applyNumberFormat="1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20" xfId="0" applyNumberFormat="1" applyFont="1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horizontal="center" vertical="center" shrinkToFit="1"/>
    </xf>
    <xf numFmtId="49" fontId="2" fillId="2" borderId="24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49" fontId="2" fillId="4" borderId="15" xfId="0" applyNumberFormat="1" applyFont="1" applyFill="1" applyBorder="1" applyAlignment="1">
      <alignment horizontal="center" vertical="center" shrinkToFit="1"/>
    </xf>
    <xf numFmtId="49" fontId="2" fillId="4" borderId="87" xfId="0" applyNumberFormat="1" applyFont="1" applyFill="1" applyBorder="1" applyAlignment="1">
      <alignment horizontal="center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71" xfId="0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 shrinkToFit="1"/>
    </xf>
    <xf numFmtId="176" fontId="2" fillId="0" borderId="60" xfId="0" applyNumberFormat="1" applyFont="1" applyBorder="1" applyAlignment="1">
      <alignment horizontal="center" vertical="center" shrinkToFit="1"/>
    </xf>
    <xf numFmtId="176" fontId="2" fillId="0" borderId="62" xfId="0" applyNumberFormat="1" applyFont="1" applyBorder="1" applyAlignment="1">
      <alignment horizontal="center" vertical="center" shrinkToFit="1"/>
    </xf>
    <xf numFmtId="0" fontId="2" fillId="11" borderId="46" xfId="0" applyFont="1" applyFill="1" applyBorder="1" applyAlignment="1">
      <alignment horizontal="center" vertical="center" textRotation="255" shrinkToFit="1"/>
    </xf>
    <xf numFmtId="0" fontId="2" fillId="11" borderId="99" xfId="0" applyFont="1" applyFill="1" applyBorder="1" applyAlignment="1">
      <alignment horizontal="center" vertical="center" textRotation="255" shrinkToFit="1"/>
    </xf>
    <xf numFmtId="49" fontId="21" fillId="2" borderId="94" xfId="0" applyNumberFormat="1" applyFont="1" applyFill="1" applyBorder="1" applyAlignment="1">
      <alignment horizontal="center" vertical="center" shrinkToFit="1"/>
    </xf>
    <xf numFmtId="49" fontId="21" fillId="2" borderId="15" xfId="0" applyNumberFormat="1" applyFont="1" applyFill="1" applyBorder="1" applyAlignment="1">
      <alignment horizontal="center" vertical="center" shrinkToFit="1"/>
    </xf>
    <xf numFmtId="49" fontId="21" fillId="2" borderId="12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176" fontId="2" fillId="0" borderId="17" xfId="0" applyNumberFormat="1" applyFont="1" applyBorder="1" applyAlignment="1">
      <alignment horizontal="left" vertical="center" shrinkToFit="1"/>
    </xf>
    <xf numFmtId="176" fontId="2" fillId="0" borderId="18" xfId="0" applyNumberFormat="1" applyFont="1" applyBorder="1" applyAlignment="1">
      <alignment horizontal="left" vertical="center" shrinkToFit="1"/>
    </xf>
    <xf numFmtId="176" fontId="2" fillId="0" borderId="19" xfId="0" applyNumberFormat="1" applyFont="1" applyBorder="1" applyAlignment="1">
      <alignment horizontal="left" vertical="center" shrinkToFit="1"/>
    </xf>
    <xf numFmtId="176" fontId="2" fillId="0" borderId="20" xfId="0" applyNumberFormat="1" applyFont="1" applyBorder="1" applyAlignment="1">
      <alignment horizontal="left" vertical="center" shrinkToFit="1"/>
    </xf>
    <xf numFmtId="176" fontId="2" fillId="0" borderId="21" xfId="0" applyNumberFormat="1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8" xfId="0" applyFont="1" applyFill="1" applyBorder="1" applyAlignment="1">
      <alignment horizontal="center" vertical="center" shrinkToFit="1"/>
    </xf>
    <xf numFmtId="49" fontId="2" fillId="2" borderId="26" xfId="0" applyNumberFormat="1" applyFont="1" applyFill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176" fontId="2" fillId="0" borderId="25" xfId="0" applyNumberFormat="1" applyFont="1" applyBorder="1" applyAlignment="1">
      <alignment horizontal="center" vertical="center" shrinkToFit="1"/>
    </xf>
    <xf numFmtId="176" fontId="2" fillId="0" borderId="27" xfId="0" applyNumberFormat="1" applyFont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0" fontId="2" fillId="3" borderId="97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79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82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0" borderId="75" xfId="0" applyFont="1" applyBorder="1" applyAlignment="1">
      <alignment horizontal="left" vertical="center" shrinkToFit="1"/>
    </xf>
    <xf numFmtId="49" fontId="2" fillId="3" borderId="22" xfId="0" applyNumberFormat="1" applyFont="1" applyFill="1" applyBorder="1" applyAlignment="1">
      <alignment horizontal="center" vertical="center" shrinkToFit="1"/>
    </xf>
    <xf numFmtId="49" fontId="2" fillId="3" borderId="24" xfId="0" applyNumberFormat="1" applyFont="1" applyFill="1" applyBorder="1" applyAlignment="1">
      <alignment horizontal="center" vertical="center" shrinkToFit="1"/>
    </xf>
    <xf numFmtId="49" fontId="2" fillId="3" borderId="26" xfId="0" applyNumberFormat="1" applyFont="1" applyFill="1" applyBorder="1" applyAlignment="1">
      <alignment horizontal="center" vertical="center" shrinkToFit="1"/>
    </xf>
    <xf numFmtId="0" fontId="2" fillId="4" borderId="97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79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176" fontId="2" fillId="0" borderId="76" xfId="0" applyNumberFormat="1" applyFont="1" applyBorder="1" applyAlignment="1">
      <alignment horizontal="center" vertical="center" shrinkToFit="1"/>
    </xf>
    <xf numFmtId="176" fontId="2" fillId="0" borderId="78" xfId="0" applyNumberFormat="1" applyFont="1" applyBorder="1" applyAlignment="1">
      <alignment horizontal="center" vertical="center" shrinkToFit="1"/>
    </xf>
    <xf numFmtId="49" fontId="2" fillId="14" borderId="15" xfId="0" applyNumberFormat="1" applyFont="1" applyFill="1" applyBorder="1" applyAlignment="1">
      <alignment horizontal="center" vertical="center" shrinkToFit="1"/>
    </xf>
    <xf numFmtId="176" fontId="2" fillId="16" borderId="81" xfId="0" applyNumberFormat="1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left" vertical="center" shrinkToFit="1"/>
    </xf>
    <xf numFmtId="0" fontId="2" fillId="4" borderId="10" xfId="0" applyFont="1" applyFill="1" applyBorder="1" applyAlignment="1">
      <alignment horizontal="left" vertical="center" shrinkToFit="1"/>
    </xf>
    <xf numFmtId="176" fontId="2" fillId="4" borderId="9" xfId="0" applyNumberFormat="1" applyFont="1" applyFill="1" applyBorder="1" applyAlignment="1">
      <alignment horizontal="center" vertical="center" shrinkToFit="1"/>
    </xf>
    <xf numFmtId="176" fontId="2" fillId="4" borderId="10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2" borderId="9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top" shrinkToFit="1"/>
    </xf>
    <xf numFmtId="0" fontId="2" fillId="2" borderId="8" xfId="0" applyFont="1" applyFill="1" applyBorder="1" applyAlignment="1">
      <alignment horizontal="center" vertical="top" shrinkToFit="1"/>
    </xf>
    <xf numFmtId="0" fontId="2" fillId="2" borderId="82" xfId="0" applyFont="1" applyFill="1" applyBorder="1" applyAlignment="1">
      <alignment horizontal="center" vertical="top" shrinkToFit="1"/>
    </xf>
    <xf numFmtId="0" fontId="2" fillId="2" borderId="10" xfId="0" applyFont="1" applyFill="1" applyBorder="1" applyAlignment="1">
      <alignment horizontal="center" vertical="top" shrinkToFit="1"/>
    </xf>
    <xf numFmtId="0" fontId="2" fillId="2" borderId="97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79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19" borderId="97" xfId="0" applyFont="1" applyFill="1" applyBorder="1" applyAlignment="1">
      <alignment horizontal="center" vertical="center" shrinkToFit="1"/>
    </xf>
    <xf numFmtId="0" fontId="2" fillId="19" borderId="6" xfId="0" applyFont="1" applyFill="1" applyBorder="1" applyAlignment="1">
      <alignment horizontal="center" vertical="center" shrinkToFit="1"/>
    </xf>
    <xf numFmtId="0" fontId="2" fillId="19" borderId="82" xfId="0" applyFont="1" applyFill="1" applyBorder="1" applyAlignment="1">
      <alignment horizontal="center" vertical="center" shrinkToFit="1"/>
    </xf>
    <xf numFmtId="0" fontId="2" fillId="19" borderId="10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126" xfId="0" applyFont="1" applyBorder="1" applyAlignment="1">
      <alignment horizontal="center" vertical="center" shrinkToFit="1"/>
    </xf>
    <xf numFmtId="0" fontId="2" fillId="0" borderId="101" xfId="0" applyFont="1" applyBorder="1" applyAlignment="1">
      <alignment horizontal="center" vertical="center" shrinkToFit="1"/>
    </xf>
    <xf numFmtId="176" fontId="2" fillId="0" borderId="100" xfId="0" applyNumberFormat="1" applyFont="1" applyBorder="1" applyAlignment="1">
      <alignment horizontal="center" vertical="center" shrinkToFit="1"/>
    </xf>
    <xf numFmtId="176" fontId="2" fillId="0" borderId="10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4" borderId="28" xfId="0" applyFont="1" applyFill="1" applyBorder="1" applyAlignment="1">
      <alignment horizontal="center" vertical="center" shrinkToFit="1"/>
    </xf>
    <xf numFmtId="0" fontId="2" fillId="4" borderId="29" xfId="0" applyFont="1" applyFill="1" applyBorder="1" applyAlignment="1">
      <alignment horizontal="center" vertical="center" shrinkToFit="1"/>
    </xf>
    <xf numFmtId="0" fontId="2" fillId="4" borderId="30" xfId="0" applyFont="1" applyFill="1" applyBorder="1" applyAlignment="1">
      <alignment horizontal="center" vertical="center" shrinkToFit="1"/>
    </xf>
    <xf numFmtId="49" fontId="2" fillId="3" borderId="11" xfId="0" applyNumberFormat="1" applyFont="1" applyFill="1" applyBorder="1" applyAlignment="1">
      <alignment horizontal="center" vertical="center" shrinkToFit="1"/>
    </xf>
    <xf numFmtId="49" fontId="2" fillId="3" borderId="1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38" xfId="0" applyFont="1" applyFill="1" applyBorder="1" applyAlignment="1">
      <alignment horizontal="center" vertical="center" shrinkToFit="1"/>
    </xf>
    <xf numFmtId="49" fontId="2" fillId="3" borderId="5" xfId="0" applyNumberFormat="1" applyFont="1" applyFill="1" applyBorder="1" applyAlignment="1">
      <alignment horizontal="center" vertical="center" shrinkToFit="1"/>
    </xf>
    <xf numFmtId="49" fontId="2" fillId="3" borderId="9" xfId="0" applyNumberFormat="1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shrinkToFit="1"/>
    </xf>
    <xf numFmtId="49" fontId="2" fillId="3" borderId="15" xfId="0" applyNumberFormat="1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left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2" fillId="0" borderId="130" xfId="0" applyFont="1" applyBorder="1" applyAlignment="1">
      <alignment horizontal="left" vertical="center" shrinkToFit="1"/>
    </xf>
    <xf numFmtId="0" fontId="2" fillId="0" borderId="131" xfId="0" applyFont="1" applyBorder="1" applyAlignment="1">
      <alignment horizontal="left" vertical="center" shrinkToFit="1"/>
    </xf>
    <xf numFmtId="0" fontId="2" fillId="0" borderId="129" xfId="0" applyFont="1" applyBorder="1" applyAlignment="1">
      <alignment horizontal="left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0" fontId="2" fillId="0" borderId="132" xfId="0" applyFont="1" applyBorder="1" applyAlignment="1">
      <alignment horizontal="left" vertical="center" shrinkToFit="1"/>
    </xf>
    <xf numFmtId="0" fontId="2" fillId="0" borderId="133" xfId="0" applyFont="1" applyBorder="1" applyAlignment="1">
      <alignment horizontal="left" vertical="center" shrinkToFit="1"/>
    </xf>
    <xf numFmtId="0" fontId="2" fillId="0" borderId="133" xfId="0" applyFont="1" applyBorder="1" applyAlignment="1">
      <alignment horizontal="center" vertical="center" shrinkToFit="1"/>
    </xf>
    <xf numFmtId="0" fontId="2" fillId="0" borderId="13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49" fontId="2" fillId="20" borderId="1" xfId="0" applyNumberFormat="1" applyFont="1" applyFill="1" applyBorder="1" applyAlignment="1">
      <alignment horizontal="center" vertical="center" shrinkToFit="1"/>
    </xf>
    <xf numFmtId="176" fontId="2" fillId="16" borderId="36" xfId="0" applyNumberFormat="1" applyFont="1" applyFill="1" applyBorder="1" applyAlignment="1">
      <alignment horizontal="center" vertical="center" shrinkToFit="1"/>
    </xf>
    <xf numFmtId="176" fontId="11" fillId="16" borderId="1" xfId="1" applyNumberFormat="1" applyFill="1" applyBorder="1" applyAlignment="1">
      <alignment horizontal="center" vertical="center" shrinkToFit="1"/>
    </xf>
    <xf numFmtId="0" fontId="2" fillId="16" borderId="127" xfId="0" applyFont="1" applyFill="1" applyBorder="1" applyAlignment="1">
      <alignment horizontal="left" vertical="center" shrinkToFit="1"/>
    </xf>
    <xf numFmtId="0" fontId="2" fillId="16" borderId="128" xfId="0" applyFont="1" applyFill="1" applyBorder="1" applyAlignment="1">
      <alignment horizontal="left" vertical="center" shrinkToFit="1"/>
    </xf>
    <xf numFmtId="49" fontId="2" fillId="4" borderId="22" xfId="0" applyNumberFormat="1" applyFont="1" applyFill="1" applyBorder="1" applyAlignment="1">
      <alignment horizontal="center" vertical="center" shrinkToFit="1"/>
    </xf>
    <xf numFmtId="49" fontId="2" fillId="4" borderId="24" xfId="0" applyNumberFormat="1" applyFont="1" applyFill="1" applyBorder="1" applyAlignment="1">
      <alignment horizontal="center" vertical="center" shrinkToFit="1"/>
    </xf>
    <xf numFmtId="49" fontId="2" fillId="4" borderId="2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2" fillId="0" borderId="7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0" fontId="2" fillId="0" borderId="9" xfId="0" applyFont="1" applyBorder="1" applyAlignment="1">
      <alignment horizontal="left" vertical="top" shrinkToFit="1"/>
    </xf>
    <xf numFmtId="0" fontId="2" fillId="0" borderId="14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11" fillId="16" borderId="70" xfId="1" applyNumberFormat="1" applyFill="1" applyBorder="1" applyAlignment="1">
      <alignment horizontal="center" vertical="center" shrinkToFit="1"/>
    </xf>
    <xf numFmtId="176" fontId="11" fillId="16" borderId="72" xfId="1" applyNumberFormat="1" applyFill="1" applyBorder="1" applyAlignment="1">
      <alignment horizontal="center" vertical="center" shrinkToFit="1"/>
    </xf>
    <xf numFmtId="49" fontId="2" fillId="4" borderId="15" xfId="0" applyNumberFormat="1" applyFont="1" applyFill="1" applyBorder="1" applyAlignment="1">
      <alignment horizont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176" fontId="11" fillId="16" borderId="104" xfId="1" applyNumberFormat="1" applyFill="1" applyBorder="1" applyAlignment="1">
      <alignment horizontal="center" vertical="center" shrinkToFit="1"/>
    </xf>
    <xf numFmtId="176" fontId="11" fillId="16" borderId="106" xfId="1" applyNumberFormat="1" applyFill="1" applyBorder="1" applyAlignment="1">
      <alignment horizontal="center" vertical="center" shrinkToFit="1"/>
    </xf>
    <xf numFmtId="176" fontId="11" fillId="16" borderId="73" xfId="1" applyNumberFormat="1" applyFill="1" applyBorder="1" applyAlignment="1">
      <alignment horizontal="center" vertical="center" shrinkToFit="1"/>
    </xf>
    <xf numFmtId="176" fontId="11" fillId="16" borderId="75" xfId="1" applyNumberFormat="1" applyFill="1" applyBorder="1" applyAlignment="1">
      <alignment horizontal="center" vertical="center" shrinkToFit="1"/>
    </xf>
    <xf numFmtId="0" fontId="2" fillId="16" borderId="125" xfId="0" applyFont="1" applyFill="1" applyBorder="1" applyAlignment="1">
      <alignment horizontal="left" vertical="center" shrinkToFit="1"/>
    </xf>
    <xf numFmtId="49" fontId="2" fillId="20" borderId="15" xfId="0" applyNumberFormat="1" applyFont="1" applyFill="1" applyBorder="1" applyAlignment="1">
      <alignment horizontal="center" vertical="center" shrinkToFit="1"/>
    </xf>
    <xf numFmtId="49" fontId="2" fillId="20" borderId="11" xfId="0" applyNumberFormat="1" applyFont="1" applyFill="1" applyBorder="1" applyAlignment="1">
      <alignment horizontal="center" vertical="center" shrinkToFit="1"/>
    </xf>
    <xf numFmtId="49" fontId="2" fillId="20" borderId="12" xfId="0" applyNumberFormat="1" applyFont="1" applyFill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vertical="center" shrinkToFit="1"/>
    </xf>
    <xf numFmtId="49" fontId="2" fillId="2" borderId="24" xfId="0" applyNumberFormat="1" applyFont="1" applyFill="1" applyBorder="1" applyAlignment="1">
      <alignment vertical="center" shrinkToFit="1"/>
    </xf>
    <xf numFmtId="49" fontId="2" fillId="2" borderId="26" xfId="0" applyNumberFormat="1" applyFont="1" applyFill="1" applyBorder="1" applyAlignment="1">
      <alignment vertical="center" shrinkToFit="1"/>
    </xf>
    <xf numFmtId="0" fontId="22" fillId="0" borderId="15" xfId="0" applyFont="1" applyBorder="1" applyAlignment="1">
      <alignment horizontal="left" vertical="center" shrinkToFit="1"/>
    </xf>
    <xf numFmtId="176" fontId="2" fillId="27" borderId="5" xfId="0" applyNumberFormat="1" applyFont="1" applyFill="1" applyBorder="1" applyAlignment="1">
      <alignment horizontal="left" vertical="center" shrinkToFit="1"/>
    </xf>
    <xf numFmtId="176" fontId="2" fillId="27" borderId="13" xfId="0" applyNumberFormat="1" applyFont="1" applyFill="1" applyBorder="1" applyAlignment="1">
      <alignment horizontal="left" vertical="center" shrinkToFit="1"/>
    </xf>
    <xf numFmtId="176" fontId="2" fillId="27" borderId="6" xfId="0" applyNumberFormat="1" applyFont="1" applyFill="1" applyBorder="1" applyAlignment="1">
      <alignment horizontal="left" vertical="center" shrinkToFit="1"/>
    </xf>
    <xf numFmtId="176" fontId="2" fillId="27" borderId="9" xfId="0" applyNumberFormat="1" applyFont="1" applyFill="1" applyBorder="1" applyAlignment="1">
      <alignment horizontal="center" vertical="center" shrinkToFit="1"/>
    </xf>
    <xf numFmtId="176" fontId="2" fillId="27" borderId="14" xfId="0" applyNumberFormat="1" applyFont="1" applyFill="1" applyBorder="1" applyAlignment="1">
      <alignment horizontal="center" vertical="center" shrinkToFit="1"/>
    </xf>
    <xf numFmtId="176" fontId="2" fillId="27" borderId="10" xfId="0" applyNumberFormat="1" applyFont="1" applyFill="1" applyBorder="1" applyAlignment="1">
      <alignment horizontal="center" vertical="center" shrinkToFit="1"/>
    </xf>
    <xf numFmtId="0" fontId="22" fillId="0" borderId="12" xfId="0" applyFont="1" applyBorder="1" applyAlignment="1">
      <alignment horizontal="left" vertical="center" shrinkToFit="1"/>
    </xf>
    <xf numFmtId="0" fontId="2" fillId="0" borderId="125" xfId="0" applyFont="1" applyBorder="1" applyAlignment="1">
      <alignment horizontal="left" vertical="center" shrinkToFit="1"/>
    </xf>
    <xf numFmtId="49" fontId="2" fillId="2" borderId="15" xfId="0" applyNumberFormat="1" applyFont="1" applyFill="1" applyBorder="1" applyAlignment="1">
      <alignment horizontal="center" vertical="center" shrinkToFit="1"/>
    </xf>
    <xf numFmtId="49" fontId="2" fillId="2" borderId="87" xfId="0" applyNumberFormat="1" applyFont="1" applyFill="1" applyBorder="1" applyAlignment="1">
      <alignment horizontal="center" vertical="center" shrinkToFit="1"/>
    </xf>
    <xf numFmtId="176" fontId="2" fillId="0" borderId="104" xfId="0" applyNumberFormat="1" applyFont="1" applyBorder="1" applyAlignment="1">
      <alignment horizontal="center" vertical="center" shrinkToFit="1"/>
    </xf>
    <xf numFmtId="176" fontId="2" fillId="0" borderId="106" xfId="0" applyNumberFormat="1" applyFont="1" applyBorder="1" applyAlignment="1">
      <alignment horizontal="center" vertical="center" shrinkToFit="1"/>
    </xf>
    <xf numFmtId="49" fontId="2" fillId="16" borderId="5" xfId="0" applyNumberFormat="1" applyFont="1" applyFill="1" applyBorder="1" applyAlignment="1">
      <alignment horizontal="left" vertical="center" shrinkToFit="1"/>
    </xf>
    <xf numFmtId="49" fontId="2" fillId="16" borderId="13" xfId="0" applyNumberFormat="1" applyFont="1" applyFill="1" applyBorder="1" applyAlignment="1">
      <alignment horizontal="left" vertical="center" shrinkToFit="1"/>
    </xf>
    <xf numFmtId="49" fontId="2" fillId="16" borderId="6" xfId="0" applyNumberFormat="1" applyFont="1" applyFill="1" applyBorder="1" applyAlignment="1">
      <alignment horizontal="left" vertical="center" shrinkToFit="1"/>
    </xf>
    <xf numFmtId="0" fontId="2" fillId="4" borderId="88" xfId="0" applyFont="1" applyFill="1" applyBorder="1" applyAlignment="1">
      <alignment horizontal="left" vertical="center" shrinkToFit="1"/>
    </xf>
    <xf numFmtId="0" fontId="2" fillId="4" borderId="76" xfId="0" applyFont="1" applyFill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0" xfId="0" applyNumberFormat="1" applyFont="1" applyAlignment="1">
      <alignment horizontal="lef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49" fontId="2" fillId="19" borderId="15" xfId="0" applyNumberFormat="1" applyFont="1" applyFill="1" applyBorder="1" applyAlignment="1">
      <alignment horizontal="center" vertical="center" shrinkToFit="1"/>
    </xf>
    <xf numFmtId="49" fontId="2" fillId="19" borderId="11" xfId="0" applyNumberFormat="1" applyFont="1" applyFill="1" applyBorder="1" applyAlignment="1">
      <alignment horizontal="center" vertical="center" shrinkToFit="1"/>
    </xf>
    <xf numFmtId="49" fontId="2" fillId="19" borderId="12" xfId="0" applyNumberFormat="1" applyFont="1" applyFill="1" applyBorder="1" applyAlignment="1">
      <alignment horizontal="center" vertical="center" shrinkToFit="1"/>
    </xf>
    <xf numFmtId="176" fontId="2" fillId="3" borderId="104" xfId="0" applyNumberFormat="1" applyFont="1" applyFill="1" applyBorder="1" applyAlignment="1">
      <alignment horizontal="center" vertical="center" shrinkToFit="1"/>
    </xf>
    <xf numFmtId="176" fontId="2" fillId="3" borderId="106" xfId="0" applyNumberFormat="1" applyFont="1" applyFill="1" applyBorder="1" applyAlignment="1">
      <alignment horizontal="center" vertical="center" shrinkToFit="1"/>
    </xf>
    <xf numFmtId="176" fontId="2" fillId="3" borderId="70" xfId="0" applyNumberFormat="1" applyFont="1" applyFill="1" applyBorder="1" applyAlignment="1">
      <alignment horizontal="center" vertical="center" shrinkToFit="1"/>
    </xf>
    <xf numFmtId="176" fontId="2" fillId="3" borderId="72" xfId="0" applyNumberFormat="1" applyFont="1" applyFill="1" applyBorder="1" applyAlignment="1">
      <alignment horizontal="center" vertical="center" shrinkToFit="1"/>
    </xf>
    <xf numFmtId="0" fontId="2" fillId="0" borderId="70" xfId="0" applyFont="1" applyBorder="1" applyAlignment="1">
      <alignment vertical="center" shrinkToFit="1"/>
    </xf>
    <xf numFmtId="0" fontId="2" fillId="0" borderId="71" xfId="0" applyFont="1" applyBorder="1" applyAlignment="1">
      <alignment vertical="center" shrinkToFit="1"/>
    </xf>
    <xf numFmtId="0" fontId="2" fillId="0" borderId="76" xfId="0" applyFont="1" applyBorder="1" applyAlignment="1">
      <alignment horizontal="left" vertical="center" shrinkToFit="1"/>
    </xf>
    <xf numFmtId="0" fontId="2" fillId="0" borderId="77" xfId="0" applyFont="1" applyBorder="1" applyAlignment="1">
      <alignment horizontal="left" vertical="center" shrinkToFit="1"/>
    </xf>
    <xf numFmtId="0" fontId="2" fillId="0" borderId="78" xfId="0" applyFont="1" applyBorder="1" applyAlignment="1">
      <alignment horizontal="left" vertical="center" shrinkToFit="1"/>
    </xf>
    <xf numFmtId="0" fontId="2" fillId="0" borderId="72" xfId="0" applyFont="1" applyBorder="1" applyAlignment="1">
      <alignment horizontal="left" vertical="center" shrinkToFit="1"/>
    </xf>
    <xf numFmtId="0" fontId="2" fillId="4" borderId="9" xfId="0" applyFont="1" applyFill="1" applyBorder="1" applyAlignment="1">
      <alignment horizontal="left" vertical="center" shrinkToFit="1"/>
    </xf>
    <xf numFmtId="0" fontId="2" fillId="4" borderId="97" xfId="0" applyFont="1" applyFill="1" applyBorder="1" applyAlignment="1">
      <alignment horizontal="center" shrinkToFit="1"/>
    </xf>
    <xf numFmtId="0" fontId="2" fillId="4" borderId="6" xfId="0" applyFont="1" applyFill="1" applyBorder="1" applyAlignment="1">
      <alignment horizontal="center" shrinkToFit="1"/>
    </xf>
    <xf numFmtId="0" fontId="2" fillId="4" borderId="79" xfId="0" applyFont="1" applyFill="1" applyBorder="1" applyAlignment="1">
      <alignment horizontal="center" shrinkToFit="1"/>
    </xf>
    <xf numFmtId="0" fontId="2" fillId="4" borderId="8" xfId="0" applyFont="1" applyFill="1" applyBorder="1" applyAlignment="1">
      <alignment horizontal="center" shrinkToFit="1"/>
    </xf>
    <xf numFmtId="0" fontId="2" fillId="4" borderId="79" xfId="0" applyFont="1" applyFill="1" applyBorder="1" applyAlignment="1">
      <alignment horizontal="center" vertical="top" shrinkToFit="1"/>
    </xf>
    <xf numFmtId="0" fontId="2" fillId="4" borderId="8" xfId="0" applyFont="1" applyFill="1" applyBorder="1" applyAlignment="1">
      <alignment horizontal="center" vertical="top" shrinkToFit="1"/>
    </xf>
    <xf numFmtId="0" fontId="2" fillId="4" borderId="82" xfId="0" applyFont="1" applyFill="1" applyBorder="1" applyAlignment="1">
      <alignment horizontal="center" vertical="top" shrinkToFit="1"/>
    </xf>
    <xf numFmtId="0" fontId="2" fillId="4" borderId="10" xfId="0" applyFont="1" applyFill="1" applyBorder="1" applyAlignment="1">
      <alignment horizontal="center" vertical="top" shrinkToFit="1"/>
    </xf>
    <xf numFmtId="0" fontId="2" fillId="14" borderId="97" xfId="0" applyFont="1" applyFill="1" applyBorder="1" applyAlignment="1">
      <alignment horizontal="center" vertical="center" shrinkToFit="1"/>
    </xf>
    <xf numFmtId="0" fontId="2" fillId="14" borderId="6" xfId="0" applyFont="1" applyFill="1" applyBorder="1" applyAlignment="1">
      <alignment horizontal="center" vertical="center" shrinkToFit="1"/>
    </xf>
    <xf numFmtId="0" fontId="2" fillId="14" borderId="82" xfId="0" applyFont="1" applyFill="1" applyBorder="1" applyAlignment="1">
      <alignment horizontal="center" vertical="center" shrinkToFit="1"/>
    </xf>
    <xf numFmtId="0" fontId="2" fillId="14" borderId="10" xfId="0" applyFont="1" applyFill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0" fontId="2" fillId="21" borderId="88" xfId="0" applyFont="1" applyFill="1" applyBorder="1" applyAlignment="1">
      <alignment horizontal="left" vertical="center" shrinkToFit="1"/>
    </xf>
    <xf numFmtId="0" fontId="2" fillId="21" borderId="76" xfId="0" applyFont="1" applyFill="1" applyBorder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3" borderId="127" xfId="0" applyFont="1" applyFill="1" applyBorder="1" applyAlignment="1">
      <alignment horizontal="left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176" fontId="2" fillId="0" borderId="68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176" fontId="2" fillId="3" borderId="73" xfId="0" applyNumberFormat="1" applyFont="1" applyFill="1" applyBorder="1" applyAlignment="1">
      <alignment horizontal="center" vertical="center" shrinkToFit="1"/>
    </xf>
    <xf numFmtId="176" fontId="2" fillId="3" borderId="75" xfId="0" applyNumberFormat="1" applyFont="1" applyFill="1" applyBorder="1" applyAlignment="1">
      <alignment horizontal="center" vertical="center" shrinkToFit="1"/>
    </xf>
    <xf numFmtId="0" fontId="2" fillId="12" borderId="28" xfId="0" applyFont="1" applyFill="1" applyBorder="1" applyAlignment="1">
      <alignment horizontal="center" vertical="center" shrinkToFit="1"/>
    </xf>
    <xf numFmtId="0" fontId="2" fillId="12" borderId="29" xfId="0" applyFont="1" applyFill="1" applyBorder="1" applyAlignment="1">
      <alignment horizontal="center" vertical="center" shrinkToFit="1"/>
    </xf>
    <xf numFmtId="0" fontId="2" fillId="12" borderId="30" xfId="0" applyFont="1" applyFill="1" applyBorder="1" applyAlignment="1">
      <alignment horizontal="center" vertical="center" shrinkToFit="1"/>
    </xf>
    <xf numFmtId="176" fontId="2" fillId="0" borderId="64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0" fontId="2" fillId="6" borderId="28" xfId="0" applyFont="1" applyFill="1" applyBorder="1" applyAlignment="1">
      <alignment horizontal="center" vertical="center" shrinkToFit="1"/>
    </xf>
    <xf numFmtId="0" fontId="2" fillId="6" borderId="29" xfId="0" applyFont="1" applyFill="1" applyBorder="1" applyAlignment="1">
      <alignment horizontal="center" vertical="center" shrinkToFit="1"/>
    </xf>
    <xf numFmtId="0" fontId="2" fillId="6" borderId="30" xfId="0" applyFont="1" applyFill="1" applyBorder="1" applyAlignment="1">
      <alignment horizontal="center" vertical="center" shrinkToFit="1"/>
    </xf>
    <xf numFmtId="0" fontId="2" fillId="7" borderId="79" xfId="0" applyFont="1" applyFill="1" applyBorder="1" applyAlignment="1">
      <alignment horizontal="center" vertical="center" shrinkToFit="1"/>
    </xf>
    <xf numFmtId="0" fontId="2" fillId="7" borderId="8" xfId="0" applyFont="1" applyFill="1" applyBorder="1" applyAlignment="1">
      <alignment horizontal="center" vertical="center" shrinkToFit="1"/>
    </xf>
    <xf numFmtId="0" fontId="2" fillId="7" borderId="82" xfId="0" applyFont="1" applyFill="1" applyBorder="1" applyAlignment="1">
      <alignment horizontal="center" vertical="center" shrinkToFit="1"/>
    </xf>
    <xf numFmtId="0" fontId="2" fillId="7" borderId="10" xfId="0" applyFont="1" applyFill="1" applyBorder="1" applyAlignment="1">
      <alignment horizontal="center" vertical="center" shrinkToFit="1"/>
    </xf>
    <xf numFmtId="0" fontId="2" fillId="7" borderId="97" xfId="0" applyFont="1" applyFill="1" applyBorder="1" applyAlignment="1">
      <alignment horizontal="center" shrinkToFit="1"/>
    </xf>
    <xf numFmtId="0" fontId="2" fillId="7" borderId="6" xfId="0" applyFont="1" applyFill="1" applyBorder="1" applyAlignment="1">
      <alignment horizontal="center" shrinkToFit="1"/>
    </xf>
    <xf numFmtId="0" fontId="2" fillId="7" borderId="79" xfId="0" applyFont="1" applyFill="1" applyBorder="1" applyAlignment="1">
      <alignment horizontal="center" shrinkToFit="1"/>
    </xf>
    <xf numFmtId="0" fontId="2" fillId="7" borderId="8" xfId="0" applyFont="1" applyFill="1" applyBorder="1" applyAlignment="1">
      <alignment horizontal="center" shrinkToFit="1"/>
    </xf>
    <xf numFmtId="0" fontId="2" fillId="7" borderId="80" xfId="0" applyFont="1" applyFill="1" applyBorder="1" applyAlignment="1">
      <alignment horizontal="center" vertical="center" shrinkToFit="1"/>
    </xf>
    <xf numFmtId="0" fontId="2" fillId="7" borderId="49" xfId="0" applyFont="1" applyFill="1" applyBorder="1" applyAlignment="1">
      <alignment horizontal="center" vertical="center" shrinkToFit="1"/>
    </xf>
    <xf numFmtId="0" fontId="2" fillId="18" borderId="97" xfId="0" applyFont="1" applyFill="1" applyBorder="1" applyAlignment="1">
      <alignment horizontal="center" vertical="center" shrinkToFit="1"/>
    </xf>
    <xf numFmtId="0" fontId="2" fillId="18" borderId="6" xfId="0" applyFont="1" applyFill="1" applyBorder="1" applyAlignment="1">
      <alignment horizontal="center" vertical="center" shrinkToFit="1"/>
    </xf>
    <xf numFmtId="0" fontId="2" fillId="18" borderId="82" xfId="0" applyFont="1" applyFill="1" applyBorder="1" applyAlignment="1">
      <alignment horizontal="center" vertical="center" shrinkToFit="1"/>
    </xf>
    <xf numFmtId="0" fontId="2" fillId="18" borderId="10" xfId="0" applyFont="1" applyFill="1" applyBorder="1" applyAlignment="1">
      <alignment horizontal="center" vertical="center" shrinkToFit="1"/>
    </xf>
    <xf numFmtId="176" fontId="2" fillId="16" borderId="44" xfId="0" applyNumberFormat="1" applyFont="1" applyFill="1" applyBorder="1" applyAlignment="1">
      <alignment horizontal="center" vertical="center" shrinkToFit="1"/>
    </xf>
    <xf numFmtId="176" fontId="2" fillId="16" borderId="45" xfId="0" applyNumberFormat="1" applyFont="1" applyFill="1" applyBorder="1" applyAlignment="1">
      <alignment horizontal="center" vertical="center" shrinkToFit="1"/>
    </xf>
    <xf numFmtId="176" fontId="11" fillId="19" borderId="1" xfId="1" applyNumberFormat="1" applyFill="1" applyBorder="1" applyAlignment="1">
      <alignment horizontal="center" vertical="center" shrinkToFit="1"/>
    </xf>
    <xf numFmtId="176" fontId="2" fillId="0" borderId="47" xfId="0" applyNumberFormat="1" applyFont="1" applyBorder="1" applyAlignment="1">
      <alignment horizontal="center" vertical="center" shrinkToFit="1"/>
    </xf>
    <xf numFmtId="176" fontId="2" fillId="0" borderId="49" xfId="0" applyNumberFormat="1" applyFont="1" applyBorder="1" applyAlignment="1">
      <alignment horizontal="center" vertical="center" shrinkToFit="1"/>
    </xf>
    <xf numFmtId="0" fontId="2" fillId="5" borderId="84" xfId="0" applyFont="1" applyFill="1" applyBorder="1" applyAlignment="1">
      <alignment horizontal="center" vertical="center" shrinkToFit="1"/>
    </xf>
    <xf numFmtId="0" fontId="2" fillId="5" borderId="69" xfId="0" applyFont="1" applyFill="1" applyBorder="1" applyAlignment="1">
      <alignment horizontal="center" vertical="center" shrinkToFit="1"/>
    </xf>
    <xf numFmtId="0" fontId="2" fillId="5" borderId="124" xfId="0" applyFont="1" applyFill="1" applyBorder="1" applyAlignment="1">
      <alignment horizontal="center" vertical="center" shrinkToFit="1"/>
    </xf>
    <xf numFmtId="0" fontId="2" fillId="5" borderId="67" xfId="0" applyFont="1" applyFill="1" applyBorder="1" applyAlignment="1">
      <alignment horizontal="center" vertical="center" shrinkToFit="1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49" fontId="2" fillId="0" borderId="59" xfId="0" applyNumberFormat="1" applyFont="1" applyBorder="1" applyAlignment="1">
      <alignment horizontal="center" vertical="center" shrinkToFit="1"/>
    </xf>
    <xf numFmtId="0" fontId="2" fillId="6" borderId="114" xfId="0" applyFont="1" applyFill="1" applyBorder="1" applyAlignment="1">
      <alignment horizontal="center" vertical="center" shrinkToFit="1"/>
    </xf>
    <xf numFmtId="0" fontId="2" fillId="6" borderId="54" xfId="0" applyFont="1" applyFill="1" applyBorder="1" applyAlignment="1">
      <alignment horizontal="center" vertical="center" shrinkToFit="1"/>
    </xf>
    <xf numFmtId="0" fontId="2" fillId="6" borderId="69" xfId="0" applyFont="1" applyFill="1" applyBorder="1" applyAlignment="1">
      <alignment horizontal="center" vertical="center" shrinkToFit="1"/>
    </xf>
    <xf numFmtId="0" fontId="2" fillId="6" borderId="65" xfId="0" applyFont="1" applyFill="1" applyBorder="1" applyAlignment="1">
      <alignment horizontal="center" vertical="center" shrinkToFit="1"/>
    </xf>
    <xf numFmtId="0" fontId="2" fillId="6" borderId="66" xfId="0" applyFont="1" applyFill="1" applyBorder="1" applyAlignment="1">
      <alignment horizontal="center" vertical="center" shrinkToFit="1"/>
    </xf>
    <xf numFmtId="0" fontId="2" fillId="6" borderId="67" xfId="0" applyFont="1" applyFill="1" applyBorder="1" applyAlignment="1">
      <alignment horizontal="center" vertical="center" shrinkToFit="1"/>
    </xf>
    <xf numFmtId="176" fontId="2" fillId="5" borderId="12" xfId="0" applyNumberFormat="1" applyFont="1" applyFill="1" applyBorder="1" applyAlignment="1">
      <alignment horizontal="center" vertical="center" shrinkToFit="1"/>
    </xf>
    <xf numFmtId="176" fontId="2" fillId="5" borderId="40" xfId="0" applyNumberFormat="1" applyFont="1" applyFill="1" applyBorder="1" applyAlignment="1">
      <alignment horizontal="center" vertical="center" shrinkToFit="1"/>
    </xf>
    <xf numFmtId="176" fontId="2" fillId="5" borderId="35" xfId="0" applyNumberFormat="1" applyFont="1" applyFill="1" applyBorder="1" applyAlignment="1">
      <alignment horizontal="center" vertical="center" shrinkToFit="1"/>
    </xf>
    <xf numFmtId="176" fontId="2" fillId="5" borderId="57" xfId="0" applyNumberFormat="1" applyFont="1" applyFill="1" applyBorder="1" applyAlignment="1">
      <alignment horizontal="center" vertical="center" shrinkToFit="1"/>
    </xf>
    <xf numFmtId="176" fontId="2" fillId="4" borderId="36" xfId="0" applyNumberFormat="1" applyFont="1" applyFill="1" applyBorder="1" applyAlignment="1">
      <alignment horizontal="center" vertical="center" shrinkToFit="1"/>
    </xf>
    <xf numFmtId="176" fontId="2" fillId="3" borderId="36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7" borderId="79" xfId="0" applyFont="1" applyFill="1" applyBorder="1" applyAlignment="1">
      <alignment horizontal="center" vertical="top" shrinkToFit="1"/>
    </xf>
    <xf numFmtId="0" fontId="2" fillId="7" borderId="8" xfId="0" applyFont="1" applyFill="1" applyBorder="1" applyAlignment="1">
      <alignment horizontal="center" vertical="top" shrinkToFit="1"/>
    </xf>
    <xf numFmtId="0" fontId="2" fillId="7" borderId="82" xfId="0" applyFont="1" applyFill="1" applyBorder="1" applyAlignment="1">
      <alignment horizontal="center" vertical="top" shrinkToFit="1"/>
    </xf>
    <xf numFmtId="0" fontId="2" fillId="7" borderId="10" xfId="0" applyFont="1" applyFill="1" applyBorder="1" applyAlignment="1">
      <alignment horizontal="center" vertical="top" shrinkToFit="1"/>
    </xf>
    <xf numFmtId="0" fontId="2" fillId="18" borderId="79" xfId="0" applyFont="1" applyFill="1" applyBorder="1" applyAlignment="1">
      <alignment horizontal="center" vertical="center" shrinkToFit="1"/>
    </xf>
    <xf numFmtId="0" fontId="2" fillId="18" borderId="8" xfId="0" applyFont="1" applyFill="1" applyBorder="1" applyAlignment="1">
      <alignment horizontal="center" vertical="center" shrinkToFit="1"/>
    </xf>
    <xf numFmtId="49" fontId="2" fillId="18" borderId="1" xfId="0" applyNumberFormat="1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 shrinkToFit="1"/>
    </xf>
    <xf numFmtId="0" fontId="5" fillId="5" borderId="40" xfId="0" applyFont="1" applyFill="1" applyBorder="1" applyAlignment="1">
      <alignment horizontal="center" vertical="center" shrinkToFit="1"/>
    </xf>
    <xf numFmtId="0" fontId="2" fillId="0" borderId="124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49" fontId="2" fillId="19" borderId="1" xfId="0" applyNumberFormat="1" applyFont="1" applyFill="1" applyBorder="1" applyAlignment="1">
      <alignment horizontal="center" vertical="center" shrinkToFit="1"/>
    </xf>
    <xf numFmtId="176" fontId="11" fillId="19" borderId="5" xfId="1" applyNumberFormat="1" applyFill="1" applyBorder="1" applyAlignment="1">
      <alignment horizontal="center" vertical="center" shrinkToFit="1"/>
    </xf>
    <xf numFmtId="176" fontId="11" fillId="19" borderId="6" xfId="1" applyNumberFormat="1" applyFill="1" applyBorder="1" applyAlignment="1">
      <alignment horizontal="center" vertical="center" shrinkToFit="1"/>
    </xf>
    <xf numFmtId="176" fontId="11" fillId="19" borderId="9" xfId="1" applyNumberFormat="1" applyFill="1" applyBorder="1" applyAlignment="1">
      <alignment horizontal="center" vertical="center" shrinkToFit="1"/>
    </xf>
    <xf numFmtId="176" fontId="11" fillId="19" borderId="10" xfId="1" applyNumberFormat="1" applyFill="1" applyBorder="1" applyAlignment="1">
      <alignment horizontal="center" vertical="center" shrinkToFit="1"/>
    </xf>
    <xf numFmtId="176" fontId="11" fillId="14" borderId="5" xfId="1" applyNumberFormat="1" applyFill="1" applyBorder="1" applyAlignment="1">
      <alignment horizontal="center" vertical="center" shrinkToFit="1"/>
    </xf>
    <xf numFmtId="176" fontId="11" fillId="14" borderId="6" xfId="1" applyNumberFormat="1" applyFill="1" applyBorder="1" applyAlignment="1">
      <alignment horizontal="center" vertical="center" shrinkToFit="1"/>
    </xf>
    <xf numFmtId="176" fontId="11" fillId="14" borderId="9" xfId="1" applyNumberFormat="1" applyFill="1" applyBorder="1" applyAlignment="1">
      <alignment horizontal="center" vertical="center" shrinkToFit="1"/>
    </xf>
    <xf numFmtId="176" fontId="11" fillId="14" borderId="10" xfId="1" applyNumberFormat="1" applyFill="1" applyBorder="1" applyAlignment="1">
      <alignment horizontal="center" vertical="center" shrinkToFit="1"/>
    </xf>
    <xf numFmtId="176" fontId="11" fillId="20" borderId="5" xfId="1" applyNumberFormat="1" applyFill="1" applyBorder="1" applyAlignment="1">
      <alignment horizontal="center" vertical="center" shrinkToFit="1"/>
    </xf>
    <xf numFmtId="176" fontId="11" fillId="20" borderId="6" xfId="1" applyNumberFormat="1" applyFill="1" applyBorder="1" applyAlignment="1">
      <alignment horizontal="center" vertical="center" shrinkToFit="1"/>
    </xf>
    <xf numFmtId="176" fontId="11" fillId="20" borderId="7" xfId="1" applyNumberFormat="1" applyFill="1" applyBorder="1" applyAlignment="1">
      <alignment horizontal="center" vertical="center" shrinkToFit="1"/>
    </xf>
    <xf numFmtId="176" fontId="11" fillId="20" borderId="8" xfId="1" applyNumberFormat="1" applyFill="1" applyBorder="1" applyAlignment="1">
      <alignment horizontal="center" vertical="center" shrinkToFit="1"/>
    </xf>
    <xf numFmtId="176" fontId="11" fillId="20" borderId="9" xfId="1" applyNumberFormat="1" applyFill="1" applyBorder="1" applyAlignment="1">
      <alignment horizontal="center" vertical="center" shrinkToFit="1"/>
    </xf>
    <xf numFmtId="176" fontId="11" fillId="20" borderId="10" xfId="1" applyNumberFormat="1" applyFill="1" applyBorder="1" applyAlignment="1">
      <alignment horizontal="center" vertical="center" shrinkToFit="1"/>
    </xf>
    <xf numFmtId="49" fontId="2" fillId="7" borderId="11" xfId="0" applyNumberFormat="1" applyFont="1" applyFill="1" applyBorder="1" applyAlignment="1">
      <alignment horizontal="center" vertical="center" shrinkToFit="1"/>
    </xf>
    <xf numFmtId="49" fontId="2" fillId="7" borderId="12" xfId="0" applyNumberFormat="1" applyFont="1" applyFill="1" applyBorder="1" applyAlignment="1">
      <alignment horizontal="center" vertical="center" shrinkToFit="1"/>
    </xf>
    <xf numFmtId="0" fontId="3" fillId="14" borderId="1" xfId="0" applyFont="1" applyFill="1" applyBorder="1" applyAlignment="1">
      <alignment horizontal="left" vertical="center" wrapText="1" shrinkToFit="1"/>
    </xf>
    <xf numFmtId="49" fontId="2" fillId="7" borderId="15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2" fillId="11" borderId="28" xfId="0" applyFont="1" applyFill="1" applyBorder="1" applyAlignment="1">
      <alignment horizontal="center" vertical="center" shrinkToFit="1"/>
    </xf>
    <xf numFmtId="0" fontId="2" fillId="11" borderId="29" xfId="0" applyFont="1" applyFill="1" applyBorder="1" applyAlignment="1">
      <alignment horizontal="center" vertical="center" shrinkToFit="1"/>
    </xf>
    <xf numFmtId="0" fontId="2" fillId="11" borderId="30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9" borderId="0" xfId="0" applyFont="1" applyFill="1" applyAlignment="1">
      <alignment horizontal="center" vertical="center" shrinkToFit="1"/>
    </xf>
    <xf numFmtId="49" fontId="2" fillId="0" borderId="64" xfId="0" applyNumberFormat="1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 shrinkToFit="1"/>
    </xf>
    <xf numFmtId="49" fontId="2" fillId="7" borderId="1" xfId="0" applyNumberFormat="1" applyFon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horizontal="center" vertical="center" shrinkToFit="1"/>
    </xf>
    <xf numFmtId="0" fontId="2" fillId="8" borderId="0" xfId="0" applyFont="1" applyFill="1" applyAlignment="1">
      <alignment horizontal="center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>
      <alignment horizontal="center" vertical="center" shrinkToFit="1"/>
    </xf>
    <xf numFmtId="176" fontId="2" fillId="0" borderId="56" xfId="0" applyNumberFormat="1" applyFont="1" applyBorder="1" applyAlignment="1">
      <alignment horizontal="center" vertical="center" shrinkToFit="1"/>
    </xf>
    <xf numFmtId="0" fontId="2" fillId="9" borderId="54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left" vertical="center" shrinkToFit="1"/>
    </xf>
    <xf numFmtId="0" fontId="2" fillId="3" borderId="71" xfId="0" applyFont="1" applyFill="1" applyBorder="1" applyAlignment="1">
      <alignment horizontal="left" vertical="center" shrinkToFit="1"/>
    </xf>
    <xf numFmtId="0" fontId="2" fillId="3" borderId="72" xfId="0" applyFont="1" applyFill="1" applyBorder="1" applyAlignment="1">
      <alignment horizontal="left" vertical="center" shrinkToFit="1"/>
    </xf>
    <xf numFmtId="0" fontId="2" fillId="3" borderId="73" xfId="0" applyFont="1" applyFill="1" applyBorder="1" applyAlignment="1">
      <alignment horizontal="left" vertical="center" shrinkToFit="1"/>
    </xf>
    <xf numFmtId="0" fontId="2" fillId="3" borderId="74" xfId="0" applyFont="1" applyFill="1" applyBorder="1" applyAlignment="1">
      <alignment horizontal="left" vertical="center" shrinkToFit="1"/>
    </xf>
    <xf numFmtId="0" fontId="2" fillId="3" borderId="75" xfId="0" applyFont="1" applyFill="1" applyBorder="1" applyAlignment="1">
      <alignment horizontal="left" vertical="center" shrinkToFit="1"/>
    </xf>
    <xf numFmtId="0" fontId="2" fillId="3" borderId="125" xfId="0" applyFont="1" applyFill="1" applyBorder="1" applyAlignment="1">
      <alignment horizontal="left" vertical="center" shrinkToFit="1"/>
    </xf>
    <xf numFmtId="0" fontId="2" fillId="12" borderId="46" xfId="0" applyFont="1" applyFill="1" applyBorder="1" applyAlignment="1">
      <alignment horizontal="center" vertical="center" textRotation="255" shrinkToFit="1"/>
    </xf>
    <xf numFmtId="0" fontId="2" fillId="12" borderId="99" xfId="0" applyFont="1" applyFill="1" applyBorder="1" applyAlignment="1">
      <alignment horizontal="center" vertical="center" textRotation="255" shrinkToFit="1"/>
    </xf>
    <xf numFmtId="49" fontId="2" fillId="3" borderId="4" xfId="0" applyNumberFormat="1" applyFont="1" applyFill="1" applyBorder="1" applyAlignment="1">
      <alignment horizontal="center" vertical="center" shrinkToFit="1"/>
    </xf>
    <xf numFmtId="176" fontId="2" fillId="0" borderId="31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2" fillId="5" borderId="37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5" borderId="39" xfId="0" applyFont="1" applyFill="1" applyBorder="1" applyAlignment="1">
      <alignment horizontal="center" vertical="center" shrinkToFit="1"/>
    </xf>
    <xf numFmtId="0" fontId="2" fillId="5" borderId="40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left" vertical="center" shrinkToFit="1"/>
    </xf>
    <xf numFmtId="176" fontId="2" fillId="3" borderId="13" xfId="0" applyNumberFormat="1" applyFont="1" applyFill="1" applyBorder="1" applyAlignment="1">
      <alignment horizontal="left" vertical="center" shrinkToFit="1"/>
    </xf>
    <xf numFmtId="176" fontId="2" fillId="3" borderId="6" xfId="0" applyNumberFormat="1" applyFont="1" applyFill="1" applyBorder="1" applyAlignment="1">
      <alignment horizontal="left"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176" fontId="2" fillId="3" borderId="14" xfId="0" applyNumberFormat="1" applyFont="1" applyFill="1" applyBorder="1" applyAlignment="1">
      <alignment horizontal="center" vertical="center" shrinkToFit="1"/>
    </xf>
    <xf numFmtId="176" fontId="2" fillId="3" borderId="10" xfId="0" applyNumberFormat="1" applyFont="1" applyFill="1" applyBorder="1" applyAlignment="1">
      <alignment horizontal="center" vertical="center" shrinkToFit="1"/>
    </xf>
    <xf numFmtId="0" fontId="2" fillId="4" borderId="46" xfId="0" applyFont="1" applyFill="1" applyBorder="1" applyAlignment="1">
      <alignment horizontal="center" vertical="center" textRotation="255" shrinkToFit="1"/>
    </xf>
    <xf numFmtId="0" fontId="2" fillId="4" borderId="99" xfId="0" applyFont="1" applyFill="1" applyBorder="1" applyAlignment="1">
      <alignment horizontal="center" vertical="center" textRotation="255" shrinkToFit="1"/>
    </xf>
    <xf numFmtId="49" fontId="2" fillId="0" borderId="70" xfId="0" applyNumberFormat="1" applyFont="1" applyBorder="1" applyAlignment="1">
      <alignment horizontal="left" vertical="center" shrinkToFit="1"/>
    </xf>
    <xf numFmtId="49" fontId="2" fillId="0" borderId="71" xfId="0" applyNumberFormat="1" applyFont="1" applyBorder="1" applyAlignment="1">
      <alignment horizontal="left" vertical="center" shrinkToFit="1"/>
    </xf>
    <xf numFmtId="49" fontId="2" fillId="0" borderId="72" xfId="0" applyNumberFormat="1" applyFont="1" applyBorder="1" applyAlignment="1">
      <alignment horizontal="left" vertical="center" shrinkToFit="1"/>
    </xf>
    <xf numFmtId="49" fontId="2" fillId="0" borderId="73" xfId="0" applyNumberFormat="1" applyFont="1" applyBorder="1" applyAlignment="1">
      <alignment horizontal="left" vertical="center" shrinkToFit="1"/>
    </xf>
    <xf numFmtId="49" fontId="2" fillId="0" borderId="74" xfId="0" applyNumberFormat="1" applyFont="1" applyBorder="1" applyAlignment="1">
      <alignment horizontal="left" vertical="center" shrinkToFit="1"/>
    </xf>
    <xf numFmtId="49" fontId="2" fillId="0" borderId="75" xfId="0" applyNumberFormat="1" applyFont="1" applyBorder="1" applyAlignment="1">
      <alignment horizontal="left" vertical="center" shrinkToFit="1"/>
    </xf>
    <xf numFmtId="0" fontId="3" fillId="19" borderId="1" xfId="0" applyFont="1" applyFill="1" applyBorder="1" applyAlignment="1">
      <alignment horizontal="left" vertical="center" wrapText="1" shrinkToFit="1"/>
    </xf>
    <xf numFmtId="49" fontId="2" fillId="0" borderId="47" xfId="0" applyNumberFormat="1" applyFont="1" applyBorder="1" applyAlignment="1">
      <alignment horizontal="left" vertical="center" shrinkToFit="1"/>
    </xf>
    <xf numFmtId="49" fontId="2" fillId="0" borderId="48" xfId="0" applyNumberFormat="1" applyFont="1" applyBorder="1" applyAlignment="1">
      <alignment horizontal="left" vertical="center" shrinkToFit="1"/>
    </xf>
    <xf numFmtId="49" fontId="2" fillId="0" borderId="49" xfId="0" applyNumberFormat="1" applyFont="1" applyBorder="1" applyAlignment="1">
      <alignment horizontal="left" vertical="center" shrinkToFit="1"/>
    </xf>
    <xf numFmtId="176" fontId="2" fillId="19" borderId="36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3" fillId="16" borderId="1" xfId="0" applyFont="1" applyFill="1" applyBorder="1" applyAlignment="1">
      <alignment horizontal="left" vertical="center" wrapText="1" shrinkToFit="1"/>
    </xf>
    <xf numFmtId="176" fontId="2" fillId="20" borderId="36" xfId="0" applyNumberFormat="1" applyFont="1" applyFill="1" applyBorder="1" applyAlignment="1">
      <alignment horizontal="center" vertical="center" shrinkToFit="1"/>
    </xf>
    <xf numFmtId="0" fontId="2" fillId="5" borderId="114" xfId="0" applyFont="1" applyFill="1" applyBorder="1" applyAlignment="1">
      <alignment horizontal="center" vertical="center" shrinkToFit="1"/>
    </xf>
    <xf numFmtId="0" fontId="2" fillId="5" borderId="54" xfId="0" applyFont="1" applyFill="1" applyBorder="1" applyAlignment="1">
      <alignment horizontal="center" vertical="center" shrinkToFit="1"/>
    </xf>
    <xf numFmtId="0" fontId="2" fillId="5" borderId="65" xfId="0" applyFont="1" applyFill="1" applyBorder="1" applyAlignment="1">
      <alignment horizontal="center" vertical="center" shrinkToFit="1"/>
    </xf>
    <xf numFmtId="0" fontId="2" fillId="5" borderId="66" xfId="0" applyFont="1" applyFill="1" applyBorder="1" applyAlignment="1">
      <alignment horizontal="center" vertical="center" shrinkToFit="1"/>
    </xf>
    <xf numFmtId="49" fontId="2" fillId="18" borderId="11" xfId="0" applyNumberFormat="1" applyFont="1" applyFill="1" applyBorder="1" applyAlignment="1">
      <alignment horizontal="center" vertical="center" shrinkToFit="1"/>
    </xf>
    <xf numFmtId="49" fontId="2" fillId="18" borderId="12" xfId="0" applyNumberFormat="1" applyFont="1" applyFill="1" applyBorder="1" applyAlignment="1">
      <alignment horizontal="center" vertical="center" shrinkToFit="1"/>
    </xf>
    <xf numFmtId="49" fontId="2" fillId="16" borderId="1" xfId="0" applyNumberFormat="1" applyFont="1" applyFill="1" applyBorder="1" applyAlignment="1">
      <alignment horizontal="left" vertical="center" shrinkToFit="1"/>
    </xf>
    <xf numFmtId="49" fontId="2" fillId="0" borderId="76" xfId="0" applyNumberFormat="1" applyFont="1" applyBorder="1" applyAlignment="1">
      <alignment horizontal="left" vertical="center" shrinkToFit="1"/>
    </xf>
    <xf numFmtId="49" fontId="2" fillId="0" borderId="77" xfId="0" applyNumberFormat="1" applyFont="1" applyBorder="1" applyAlignment="1">
      <alignment horizontal="left" vertical="center" shrinkToFit="1"/>
    </xf>
    <xf numFmtId="49" fontId="2" fillId="0" borderId="78" xfId="0" applyNumberFormat="1" applyFont="1" applyBorder="1" applyAlignment="1">
      <alignment horizontal="left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2" fillId="7" borderId="3" xfId="0" applyFont="1" applyFill="1" applyBorder="1" applyAlignment="1">
      <alignment horizontal="center" vertical="center" shrinkToFit="1"/>
    </xf>
    <xf numFmtId="0" fontId="2" fillId="7" borderId="38" xfId="0" applyFont="1" applyFill="1" applyBorder="1" applyAlignment="1">
      <alignment horizontal="center" vertical="center" shrinkToFit="1"/>
    </xf>
    <xf numFmtId="176" fontId="7" fillId="0" borderId="43" xfId="0" applyNumberFormat="1" applyFont="1" applyBorder="1" applyAlignment="1">
      <alignment horizontal="center" vertical="center" shrinkToFit="1"/>
    </xf>
    <xf numFmtId="176" fontId="7" fillId="0" borderId="45" xfId="0" applyNumberFormat="1" applyFont="1" applyBorder="1" applyAlignment="1">
      <alignment horizontal="center" vertical="center" shrinkToFit="1"/>
    </xf>
    <xf numFmtId="0" fontId="2" fillId="0" borderId="88" xfId="0" applyFont="1" applyBorder="1" applyAlignment="1">
      <alignment vertical="center" shrinkToFit="1"/>
    </xf>
    <xf numFmtId="0" fontId="2" fillId="0" borderId="89" xfId="0" applyFont="1" applyBorder="1" applyAlignment="1">
      <alignment vertical="center" shrinkToFit="1"/>
    </xf>
    <xf numFmtId="0" fontId="2" fillId="0" borderId="76" xfId="0" applyFont="1" applyBorder="1" applyAlignment="1">
      <alignment vertical="center" shrinkToFit="1"/>
    </xf>
    <xf numFmtId="0" fontId="2" fillId="0" borderId="77" xfId="0" applyFont="1" applyBorder="1" applyAlignment="1">
      <alignment vertical="center" shrinkToFit="1"/>
    </xf>
    <xf numFmtId="0" fontId="2" fillId="5" borderId="28" xfId="0" applyFont="1" applyFill="1" applyBorder="1" applyAlignment="1">
      <alignment horizontal="center" vertical="center" shrinkToFit="1"/>
    </xf>
    <xf numFmtId="0" fontId="2" fillId="5" borderId="29" xfId="0" applyFont="1" applyFill="1" applyBorder="1" applyAlignment="1">
      <alignment horizontal="center" vertical="center" shrinkToFit="1"/>
    </xf>
    <xf numFmtId="0" fontId="2" fillId="5" borderId="30" xfId="0" applyFont="1" applyFill="1" applyBorder="1" applyAlignment="1">
      <alignment horizontal="center" vertical="center" shrinkToFit="1"/>
    </xf>
    <xf numFmtId="0" fontId="2" fillId="18" borderId="89" xfId="0" applyFont="1" applyFill="1" applyBorder="1" applyAlignment="1">
      <alignment horizontal="left" vertical="center" shrinkToFit="1"/>
    </xf>
    <xf numFmtId="0" fontId="2" fillId="18" borderId="90" xfId="0" applyFont="1" applyFill="1" applyBorder="1" applyAlignment="1">
      <alignment horizontal="left" vertical="center" shrinkToFit="1"/>
    </xf>
    <xf numFmtId="0" fontId="2" fillId="18" borderId="77" xfId="0" applyFont="1" applyFill="1" applyBorder="1" applyAlignment="1">
      <alignment horizontal="left" vertical="center" shrinkToFit="1"/>
    </xf>
    <xf numFmtId="0" fontId="2" fillId="18" borderId="78" xfId="0" applyFont="1" applyFill="1" applyBorder="1" applyAlignment="1">
      <alignment horizontal="left" vertical="center" shrinkToFit="1"/>
    </xf>
    <xf numFmtId="176" fontId="11" fillId="18" borderId="88" xfId="1" applyNumberFormat="1" applyFill="1" applyBorder="1" applyAlignment="1">
      <alignment horizontal="center" vertical="center" shrinkToFit="1"/>
    </xf>
    <xf numFmtId="176" fontId="11" fillId="18" borderId="90" xfId="1" applyNumberFormat="1" applyFill="1" applyBorder="1" applyAlignment="1">
      <alignment horizontal="center" vertical="center" shrinkToFit="1"/>
    </xf>
    <xf numFmtId="176" fontId="11" fillId="18" borderId="76" xfId="1" applyNumberFormat="1" applyFill="1" applyBorder="1" applyAlignment="1">
      <alignment horizontal="center" vertical="center" shrinkToFit="1"/>
    </xf>
    <xf numFmtId="176" fontId="11" fillId="18" borderId="78" xfId="1" applyNumberFormat="1" applyFill="1" applyBorder="1" applyAlignment="1">
      <alignment horizontal="center" vertical="center" shrinkToFit="1"/>
    </xf>
    <xf numFmtId="0" fontId="2" fillId="18" borderId="88" xfId="0" applyFont="1" applyFill="1" applyBorder="1" applyAlignment="1">
      <alignment horizontal="left" vertical="center" shrinkToFit="1"/>
    </xf>
    <xf numFmtId="0" fontId="2" fillId="18" borderId="76" xfId="0" applyFont="1" applyFill="1" applyBorder="1" applyAlignment="1">
      <alignment horizontal="left" vertical="center" shrinkToFit="1"/>
    </xf>
    <xf numFmtId="176" fontId="2" fillId="5" borderId="140" xfId="0" applyNumberFormat="1" applyFont="1" applyFill="1" applyBorder="1" applyAlignment="1">
      <alignment horizontal="center" vertical="center" shrinkToFit="1"/>
    </xf>
    <xf numFmtId="176" fontId="2" fillId="5" borderId="68" xfId="0" applyNumberFormat="1" applyFont="1" applyFill="1" applyBorder="1" applyAlignment="1">
      <alignment horizontal="center" vertical="center" shrinkToFit="1"/>
    </xf>
    <xf numFmtId="0" fontId="2" fillId="5" borderId="46" xfId="0" applyFont="1" applyFill="1" applyBorder="1" applyAlignment="1">
      <alignment horizontal="center" vertical="center" textRotation="255" shrinkToFit="1"/>
    </xf>
    <xf numFmtId="0" fontId="2" fillId="5" borderId="99" xfId="0" applyFont="1" applyFill="1" applyBorder="1" applyAlignment="1">
      <alignment horizontal="center" vertical="center" textRotation="255" shrinkToFit="1"/>
    </xf>
    <xf numFmtId="49" fontId="2" fillId="14" borderId="1" xfId="0" applyNumberFormat="1" applyFont="1" applyFill="1" applyBorder="1" applyAlignment="1">
      <alignment horizontal="center" vertical="center" shrinkToFit="1"/>
    </xf>
    <xf numFmtId="0" fontId="2" fillId="0" borderId="89" xfId="0" applyFont="1" applyBorder="1" applyAlignment="1">
      <alignment horizontal="left" vertical="center" shrinkToFit="1"/>
    </xf>
    <xf numFmtId="0" fontId="2" fillId="0" borderId="90" xfId="0" applyFont="1" applyBorder="1" applyAlignment="1">
      <alignment horizontal="left" vertical="center" shrinkToFit="1"/>
    </xf>
    <xf numFmtId="176" fontId="2" fillId="14" borderId="36" xfId="0" applyNumberFormat="1" applyFont="1" applyFill="1" applyBorder="1" applyAlignment="1">
      <alignment horizontal="center" vertical="center" shrinkToFit="1"/>
    </xf>
    <xf numFmtId="176" fontId="2" fillId="16" borderId="43" xfId="0" applyNumberFormat="1" applyFont="1" applyFill="1" applyBorder="1" applyAlignment="1">
      <alignment horizontal="center" vertical="center" shrinkToFit="1"/>
    </xf>
    <xf numFmtId="176" fontId="2" fillId="0" borderId="51" xfId="0" applyNumberFormat="1" applyFont="1" applyBorder="1" applyAlignment="1">
      <alignment horizontal="center" vertical="center" shrinkToFit="1"/>
    </xf>
    <xf numFmtId="176" fontId="2" fillId="0" borderId="52" xfId="0" applyNumberFormat="1" applyFont="1" applyBorder="1" applyAlignment="1">
      <alignment horizontal="center" vertical="center" shrinkToFit="1"/>
    </xf>
    <xf numFmtId="176" fontId="2" fillId="0" borderId="53" xfId="0" applyNumberFormat="1" applyFont="1" applyBorder="1" applyAlignment="1">
      <alignment horizontal="center" vertical="center" shrinkToFit="1"/>
    </xf>
    <xf numFmtId="0" fontId="2" fillId="0" borderId="114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7" borderId="88" xfId="0" applyFont="1" applyFill="1" applyBorder="1" applyAlignment="1">
      <alignment horizontal="left" vertical="center" shrinkToFit="1"/>
    </xf>
    <xf numFmtId="0" fontId="2" fillId="7" borderId="89" xfId="0" applyFont="1" applyFill="1" applyBorder="1" applyAlignment="1">
      <alignment horizontal="left" vertical="center" shrinkToFit="1"/>
    </xf>
    <xf numFmtId="0" fontId="2" fillId="7" borderId="9" xfId="0" applyFont="1" applyFill="1" applyBorder="1" applyAlignment="1">
      <alignment horizontal="left" vertical="center" shrinkToFit="1"/>
    </xf>
    <xf numFmtId="0" fontId="2" fillId="7" borderId="14" xfId="0" applyFont="1" applyFill="1" applyBorder="1" applyAlignment="1">
      <alignment horizontal="left" vertical="center" shrinkToFit="1"/>
    </xf>
    <xf numFmtId="0" fontId="2" fillId="7" borderId="90" xfId="0" applyFont="1" applyFill="1" applyBorder="1" applyAlignment="1">
      <alignment horizontal="left" vertical="center" shrinkToFit="1"/>
    </xf>
    <xf numFmtId="0" fontId="2" fillId="7" borderId="10" xfId="0" applyFont="1" applyFill="1" applyBorder="1" applyAlignment="1">
      <alignment horizontal="left" vertical="center" shrinkToFit="1"/>
    </xf>
    <xf numFmtId="176" fontId="2" fillId="7" borderId="88" xfId="0" applyNumberFormat="1" applyFont="1" applyFill="1" applyBorder="1" applyAlignment="1">
      <alignment horizontal="center" vertical="center" shrinkToFit="1"/>
    </xf>
    <xf numFmtId="176" fontId="2" fillId="7" borderId="90" xfId="0" applyNumberFormat="1" applyFont="1" applyFill="1" applyBorder="1" applyAlignment="1">
      <alignment horizontal="center" vertical="center" shrinkToFit="1"/>
    </xf>
    <xf numFmtId="176" fontId="2" fillId="7" borderId="9" xfId="0" applyNumberFormat="1" applyFont="1" applyFill="1" applyBorder="1" applyAlignment="1">
      <alignment horizontal="center" vertical="center" shrinkToFit="1"/>
    </xf>
    <xf numFmtId="176" fontId="2" fillId="7" borderId="10" xfId="0" applyNumberFormat="1" applyFont="1" applyFill="1" applyBorder="1" applyAlignment="1">
      <alignment horizontal="center" vertical="center" shrinkToFit="1"/>
    </xf>
    <xf numFmtId="0" fontId="2" fillId="16" borderId="12" xfId="0" applyFont="1" applyFill="1" applyBorder="1" applyAlignment="1">
      <alignment horizontal="left" vertical="center" shrinkToFit="1"/>
    </xf>
    <xf numFmtId="0" fontId="2" fillId="16" borderId="1" xfId="0" applyFont="1" applyFill="1" applyBorder="1" applyAlignment="1">
      <alignment horizontal="left" vertical="center" shrinkToFit="1"/>
    </xf>
    <xf numFmtId="176" fontId="11" fillId="16" borderId="12" xfId="1" applyNumberForma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176" fontId="11" fillId="0" borderId="44" xfId="1" applyNumberFormat="1" applyBorder="1" applyAlignment="1">
      <alignment horizontal="center" vertical="center" shrinkToFit="1"/>
    </xf>
    <xf numFmtId="176" fontId="11" fillId="0" borderId="45" xfId="1" applyNumberFormat="1" applyBorder="1" applyAlignment="1">
      <alignment horizontal="center" vertical="center" shrinkToFit="1"/>
    </xf>
    <xf numFmtId="0" fontId="2" fillId="3" borderId="79" xfId="0" applyFont="1" applyFill="1" applyBorder="1" applyAlignment="1">
      <alignment horizontal="center" vertical="top" shrinkToFit="1"/>
    </xf>
    <xf numFmtId="0" fontId="2" fillId="3" borderId="8" xfId="0" applyFont="1" applyFill="1" applyBorder="1" applyAlignment="1">
      <alignment horizontal="center" vertical="top" shrinkToFit="1"/>
    </xf>
    <xf numFmtId="0" fontId="2" fillId="3" borderId="82" xfId="0" applyFont="1" applyFill="1" applyBorder="1" applyAlignment="1">
      <alignment horizontal="center" vertical="top" shrinkToFit="1"/>
    </xf>
    <xf numFmtId="0" fontId="2" fillId="3" borderId="10" xfId="0" applyFont="1" applyFill="1" applyBorder="1" applyAlignment="1">
      <alignment horizontal="center" vertical="top" shrinkToFit="1"/>
    </xf>
    <xf numFmtId="0" fontId="2" fillId="20" borderId="97" xfId="0" applyFont="1" applyFill="1" applyBorder="1" applyAlignment="1">
      <alignment horizontal="center" vertical="center" shrinkToFit="1"/>
    </xf>
    <xf numFmtId="0" fontId="2" fillId="20" borderId="6" xfId="0" applyFont="1" applyFill="1" applyBorder="1" applyAlignment="1">
      <alignment horizontal="center" vertical="center" shrinkToFit="1"/>
    </xf>
    <xf numFmtId="0" fontId="2" fillId="20" borderId="82" xfId="0" applyFont="1" applyFill="1" applyBorder="1" applyAlignment="1">
      <alignment horizontal="center" vertical="center" shrinkToFit="1"/>
    </xf>
    <xf numFmtId="0" fontId="2" fillId="20" borderId="10" xfId="0" applyFont="1" applyFill="1" applyBorder="1" applyAlignment="1">
      <alignment horizontal="center" vertical="center" shrinkToFit="1"/>
    </xf>
    <xf numFmtId="0" fontId="2" fillId="7" borderId="97" xfId="0" applyFont="1" applyFill="1" applyBorder="1" applyAlignment="1">
      <alignment horizontal="center" vertical="center" shrinkToFit="1"/>
    </xf>
    <xf numFmtId="0" fontId="2" fillId="7" borderId="6" xfId="0" applyFont="1" applyFill="1" applyBorder="1" applyAlignment="1">
      <alignment horizontal="center" vertical="center" shrinkToFit="1"/>
    </xf>
    <xf numFmtId="0" fontId="2" fillId="7" borderId="28" xfId="0" applyFont="1" applyFill="1" applyBorder="1" applyAlignment="1">
      <alignment horizontal="center" vertical="center" shrinkToFit="1"/>
    </xf>
    <xf numFmtId="0" fontId="2" fillId="7" borderId="29" xfId="0" applyFont="1" applyFill="1" applyBorder="1" applyAlignment="1">
      <alignment horizontal="center" vertical="center" shrinkToFit="1"/>
    </xf>
    <xf numFmtId="0" fontId="2" fillId="7" borderId="30" xfId="0" applyFont="1" applyFill="1" applyBorder="1" applyAlignment="1">
      <alignment horizontal="center" vertical="center" shrinkToFit="1"/>
    </xf>
    <xf numFmtId="0" fontId="2" fillId="14" borderId="13" xfId="0" applyFont="1" applyFill="1" applyBorder="1" applyAlignment="1">
      <alignment horizontal="left" vertical="center" shrinkToFit="1"/>
    </xf>
    <xf numFmtId="0" fontId="2" fillId="14" borderId="6" xfId="0" applyFont="1" applyFill="1" applyBorder="1" applyAlignment="1">
      <alignment horizontal="left" vertical="center" shrinkToFit="1"/>
    </xf>
    <xf numFmtId="0" fontId="2" fillId="14" borderId="77" xfId="0" applyFont="1" applyFill="1" applyBorder="1" applyAlignment="1">
      <alignment horizontal="left" vertical="center" shrinkToFit="1"/>
    </xf>
    <xf numFmtId="0" fontId="2" fillId="14" borderId="78" xfId="0" applyFont="1" applyFill="1" applyBorder="1" applyAlignment="1">
      <alignment horizontal="left" vertical="center" shrinkToFit="1"/>
    </xf>
    <xf numFmtId="0" fontId="2" fillId="14" borderId="7" xfId="0" applyFont="1" applyFill="1" applyBorder="1" applyAlignment="1">
      <alignment vertical="center" shrinkToFit="1"/>
    </xf>
    <xf numFmtId="0" fontId="2" fillId="14" borderId="0" xfId="0" applyFont="1" applyFill="1" applyAlignment="1">
      <alignment vertical="center" shrinkToFit="1"/>
    </xf>
    <xf numFmtId="0" fontId="2" fillId="14" borderId="76" xfId="0" applyFont="1" applyFill="1" applyBorder="1" applyAlignment="1">
      <alignment vertical="center" shrinkToFit="1"/>
    </xf>
    <xf numFmtId="0" fontId="2" fillId="14" borderId="77" xfId="0" applyFont="1" applyFill="1" applyBorder="1" applyAlignment="1">
      <alignment vertical="center" shrinkToFit="1"/>
    </xf>
    <xf numFmtId="176" fontId="11" fillId="14" borderId="70" xfId="1" applyNumberFormat="1" applyFill="1" applyBorder="1" applyAlignment="1">
      <alignment horizontal="center" vertical="center" shrinkToFit="1"/>
    </xf>
    <xf numFmtId="176" fontId="11" fillId="14" borderId="72" xfId="1" applyNumberFormat="1" applyFill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7" fontId="11" fillId="16" borderId="56" xfId="1" applyNumberFormat="1" applyFill="1" applyBorder="1" applyAlignment="1">
      <alignment horizontal="center" vertical="center" shrinkToFit="1"/>
    </xf>
    <xf numFmtId="177" fontId="11" fillId="16" borderId="40" xfId="1" applyNumberFormat="1" applyFill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42" xfId="0" applyNumberFormat="1" applyFont="1" applyBorder="1" applyAlignment="1">
      <alignment horizontal="center" vertical="center" shrinkToFit="1"/>
    </xf>
    <xf numFmtId="49" fontId="2" fillId="0" borderId="68" xfId="0" applyNumberFormat="1" applyFont="1" applyBorder="1" applyAlignment="1">
      <alignment horizontal="center" vertical="center" shrinkToFit="1"/>
    </xf>
    <xf numFmtId="49" fontId="2" fillId="7" borderId="64" xfId="0" applyNumberFormat="1" applyFont="1" applyFill="1" applyBorder="1" applyAlignment="1">
      <alignment horizontal="center" vertical="center" shrinkToFit="1"/>
    </xf>
    <xf numFmtId="0" fontId="3" fillId="0" borderId="64" xfId="0" applyFont="1" applyBorder="1" applyAlignment="1">
      <alignment horizontal="left" vertical="center" wrapText="1" shrinkToFit="1"/>
    </xf>
    <xf numFmtId="0" fontId="2" fillId="7" borderId="135" xfId="0" applyFont="1" applyFill="1" applyBorder="1" applyAlignment="1">
      <alignment horizontal="center" vertical="center" textRotation="255" shrinkToFit="1"/>
    </xf>
    <xf numFmtId="0" fontId="2" fillId="7" borderId="34" xfId="0" applyFont="1" applyFill="1" applyBorder="1" applyAlignment="1">
      <alignment horizontal="center" vertical="center" textRotation="255" shrinkToFit="1"/>
    </xf>
    <xf numFmtId="0" fontId="2" fillId="7" borderId="58" xfId="0" applyFont="1" applyFill="1" applyBorder="1" applyAlignment="1">
      <alignment horizontal="center" vertical="center" textRotation="255" shrinkToFit="1"/>
    </xf>
    <xf numFmtId="176" fontId="2" fillId="28" borderId="43" xfId="0" applyNumberFormat="1" applyFont="1" applyFill="1" applyBorder="1" applyAlignment="1">
      <alignment horizontal="center" vertical="center" shrinkToFit="1"/>
    </xf>
    <xf numFmtId="176" fontId="2" fillId="28" borderId="44" xfId="0" applyNumberFormat="1" applyFont="1" applyFill="1" applyBorder="1" applyAlignment="1">
      <alignment horizontal="center" vertical="center" shrinkToFit="1"/>
    </xf>
    <xf numFmtId="176" fontId="2" fillId="28" borderId="45" xfId="0" applyNumberFormat="1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2" fillId="4" borderId="0" xfId="0" applyFont="1" applyFill="1" applyAlignment="1">
      <alignment horizontal="left" vertical="center" shrinkToFit="1"/>
    </xf>
    <xf numFmtId="0" fontId="2" fillId="4" borderId="8" xfId="0" applyFont="1" applyFill="1" applyBorder="1" applyAlignment="1">
      <alignment horizontal="left" vertical="center" shrinkToFit="1"/>
    </xf>
    <xf numFmtId="49" fontId="2" fillId="0" borderId="137" xfId="0" applyNumberFormat="1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wrapText="1" shrinkToFit="1"/>
    </xf>
    <xf numFmtId="49" fontId="2" fillId="2" borderId="56" xfId="0" applyNumberFormat="1" applyFont="1" applyFill="1" applyBorder="1" applyAlignment="1">
      <alignment horizontal="center" vertical="center" shrinkToFit="1"/>
    </xf>
    <xf numFmtId="0" fontId="3" fillId="2" borderId="56" xfId="0" applyFont="1" applyFill="1" applyBorder="1" applyAlignment="1">
      <alignment horizontal="left" vertical="center" wrapText="1" shrinkToFit="1"/>
    </xf>
    <xf numFmtId="176" fontId="2" fillId="2" borderId="56" xfId="0" applyNumberFormat="1" applyFont="1" applyFill="1" applyBorder="1" applyAlignment="1">
      <alignment horizontal="center" vertical="center" shrinkToFit="1"/>
    </xf>
    <xf numFmtId="0" fontId="2" fillId="14" borderId="70" xfId="0" applyFont="1" applyFill="1" applyBorder="1" applyAlignment="1">
      <alignment vertical="center" shrinkToFit="1"/>
    </xf>
    <xf numFmtId="0" fontId="2" fillId="14" borderId="71" xfId="0" applyFont="1" applyFill="1" applyBorder="1" applyAlignment="1">
      <alignment vertical="center" shrinkToFit="1"/>
    </xf>
    <xf numFmtId="0" fontId="11" fillId="14" borderId="71" xfId="1" applyFill="1" applyBorder="1" applyAlignment="1">
      <alignment horizontal="left" vertical="center" shrinkToFit="1"/>
    </xf>
    <xf numFmtId="0" fontId="11" fillId="14" borderId="72" xfId="1" applyFill="1" applyBorder="1" applyAlignment="1">
      <alignment horizontal="left" vertical="center" shrinkToFit="1"/>
    </xf>
    <xf numFmtId="0" fontId="2" fillId="14" borderId="73" xfId="0" applyFont="1" applyFill="1" applyBorder="1" applyAlignment="1">
      <alignment vertical="center" shrinkToFit="1"/>
    </xf>
    <xf numFmtId="0" fontId="2" fillId="14" borderId="74" xfId="0" applyFont="1" applyFill="1" applyBorder="1" applyAlignment="1">
      <alignment vertical="center" shrinkToFit="1"/>
    </xf>
    <xf numFmtId="0" fontId="11" fillId="14" borderId="74" xfId="1" applyFill="1" applyBorder="1" applyAlignment="1">
      <alignment horizontal="left" vertical="center" shrinkToFit="1"/>
    </xf>
    <xf numFmtId="0" fontId="11" fillId="14" borderId="75" xfId="1" applyFill="1" applyBorder="1" applyAlignment="1">
      <alignment horizontal="left" vertical="center" shrinkToFit="1"/>
    </xf>
    <xf numFmtId="176" fontId="11" fillId="14" borderId="73" xfId="1" applyNumberFormat="1" applyFill="1" applyBorder="1" applyAlignment="1">
      <alignment horizontal="center" vertical="center" shrinkToFit="1"/>
    </xf>
    <xf numFmtId="176" fontId="11" fillId="14" borderId="75" xfId="1" applyNumberFormat="1" applyFill="1" applyBorder="1" applyAlignment="1">
      <alignment horizontal="center" vertical="center" shrinkToFit="1"/>
    </xf>
    <xf numFmtId="176" fontId="2" fillId="28" borderId="63" xfId="0" applyNumberFormat="1" applyFont="1" applyFill="1" applyBorder="1" applyAlignment="1">
      <alignment horizontal="center" vertical="center" shrinkToFit="1"/>
    </xf>
    <xf numFmtId="0" fontId="3" fillId="20" borderId="1" xfId="0" applyFont="1" applyFill="1" applyBorder="1" applyAlignment="1">
      <alignment horizontal="left" vertical="center" wrapText="1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176" fontId="2" fillId="3" borderId="7" xfId="0" applyNumberFormat="1" applyFont="1" applyFill="1" applyBorder="1" applyAlignment="1">
      <alignment horizontal="center" vertical="center" shrinkToFit="1"/>
    </xf>
    <xf numFmtId="176" fontId="2" fillId="3" borderId="8" xfId="0" applyNumberFormat="1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58" xfId="0" applyFont="1" applyBorder="1" applyAlignment="1">
      <alignment horizontal="center" vertical="center" textRotation="255" shrinkToFit="1"/>
    </xf>
    <xf numFmtId="0" fontId="2" fillId="0" borderId="137" xfId="0" applyFont="1" applyBorder="1" applyAlignment="1">
      <alignment horizontal="left" vertical="center" wrapText="1" shrinkToFit="1"/>
    </xf>
    <xf numFmtId="49" fontId="2" fillId="5" borderId="64" xfId="0" applyNumberFormat="1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3" borderId="97" xfId="0" applyFont="1" applyFill="1" applyBorder="1" applyAlignment="1">
      <alignment horizontal="center" shrinkToFit="1"/>
    </xf>
    <xf numFmtId="0" fontId="2" fillId="3" borderId="6" xfId="0" applyFont="1" applyFill="1" applyBorder="1" applyAlignment="1">
      <alignment horizontal="center" shrinkToFit="1"/>
    </xf>
    <xf numFmtId="0" fontId="2" fillId="3" borderId="79" xfId="0" applyFont="1" applyFill="1" applyBorder="1" applyAlignment="1">
      <alignment horizontal="center" shrinkToFit="1"/>
    </xf>
    <xf numFmtId="0" fontId="2" fillId="3" borderId="8" xfId="0" applyFont="1" applyFill="1" applyBorder="1" applyAlignment="1">
      <alignment horizontal="center" shrinkToFit="1"/>
    </xf>
    <xf numFmtId="0" fontId="2" fillId="7" borderId="46" xfId="0" applyFont="1" applyFill="1" applyBorder="1" applyAlignment="1">
      <alignment horizontal="center" vertical="center" textRotation="255" shrinkToFit="1"/>
    </xf>
    <xf numFmtId="0" fontId="2" fillId="7" borderId="99" xfId="0" applyFont="1" applyFill="1" applyBorder="1" applyAlignment="1">
      <alignment horizontal="center" vertical="center" textRotation="255" shrinkToFit="1"/>
    </xf>
    <xf numFmtId="0" fontId="2" fillId="7" borderId="32" xfId="0" applyFont="1" applyFill="1" applyBorder="1" applyAlignment="1">
      <alignment horizontal="center" vertical="center" textRotation="255" shrinkToFit="1"/>
    </xf>
    <xf numFmtId="49" fontId="2" fillId="6" borderId="1" xfId="0" applyNumberFormat="1" applyFont="1" applyFill="1" applyBorder="1" applyAlignment="1">
      <alignment horizontal="center" vertical="center" shrinkToFit="1"/>
    </xf>
    <xf numFmtId="49" fontId="2" fillId="5" borderId="28" xfId="0" applyNumberFormat="1" applyFont="1" applyFill="1" applyBorder="1" applyAlignment="1">
      <alignment horizontal="right" vertical="center" shrinkToFit="1"/>
    </xf>
    <xf numFmtId="49" fontId="2" fillId="5" borderId="30" xfId="0" applyNumberFormat="1" applyFont="1" applyFill="1" applyBorder="1" applyAlignment="1">
      <alignment horizontal="right" vertical="center" shrinkToFit="1"/>
    </xf>
    <xf numFmtId="49" fontId="2" fillId="5" borderId="144" xfId="0" applyNumberFormat="1" applyFont="1" applyFill="1" applyBorder="1" applyAlignment="1">
      <alignment horizontal="left" vertical="center" shrinkToFit="1"/>
    </xf>
    <xf numFmtId="49" fontId="2" fillId="5" borderId="29" xfId="0" applyNumberFormat="1" applyFont="1" applyFill="1" applyBorder="1" applyAlignment="1">
      <alignment horizontal="left" vertical="center" shrinkToFit="1"/>
    </xf>
    <xf numFmtId="49" fontId="2" fillId="5" borderId="30" xfId="0" applyNumberFormat="1" applyFont="1" applyFill="1" applyBorder="1" applyAlignment="1">
      <alignment horizontal="left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0" fontId="2" fillId="6" borderId="98" xfId="0" applyFont="1" applyFill="1" applyBorder="1" applyAlignment="1">
      <alignment horizontal="center" vertical="center" shrinkToFit="1"/>
    </xf>
    <xf numFmtId="0" fontId="2" fillId="6" borderId="9" xfId="0" applyFont="1" applyFill="1" applyBorder="1" applyAlignment="1">
      <alignment horizontal="center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15" xfId="0" applyFont="1" applyFill="1" applyBorder="1" applyAlignment="1">
      <alignment horizontal="center" vertical="center" shrinkToFit="1"/>
    </xf>
    <xf numFmtId="176" fontId="2" fillId="0" borderId="140" xfId="0" applyNumberFormat="1" applyFont="1" applyBorder="1" applyAlignment="1">
      <alignment horizontal="center" vertical="center" shrinkToFit="1"/>
    </xf>
    <xf numFmtId="0" fontId="2" fillId="6" borderId="37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2" fillId="6" borderId="39" xfId="0" applyFont="1" applyFill="1" applyBorder="1" applyAlignment="1">
      <alignment horizontal="center" vertical="center" shrinkToFit="1"/>
    </xf>
    <xf numFmtId="0" fontId="2" fillId="6" borderId="40" xfId="0" applyFont="1" applyFill="1" applyBorder="1" applyAlignment="1">
      <alignment horizontal="center" vertical="center" shrinkToFit="1"/>
    </xf>
    <xf numFmtId="0" fontId="2" fillId="6" borderId="84" xfId="0" applyFont="1" applyFill="1" applyBorder="1" applyAlignment="1">
      <alignment horizontal="center" vertical="center" shrinkToFit="1"/>
    </xf>
    <xf numFmtId="0" fontId="2" fillId="6" borderId="124" xfId="0" applyFont="1" applyFill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176" fontId="2" fillId="4" borderId="5" xfId="0" applyNumberFormat="1" applyFont="1" applyFill="1" applyBorder="1" applyAlignment="1">
      <alignment horizontal="center" vertical="center" shrinkToFit="1"/>
    </xf>
    <xf numFmtId="176" fontId="2" fillId="4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6" borderId="141" xfId="0" applyFont="1" applyFill="1" applyBorder="1" applyAlignment="1">
      <alignment horizontal="center" vertical="center" shrinkToFit="1"/>
    </xf>
    <xf numFmtId="0" fontId="2" fillId="6" borderId="63" xfId="0" applyFont="1" applyFill="1" applyBorder="1" applyAlignment="1">
      <alignment horizontal="center" vertical="center" shrinkToFit="1"/>
    </xf>
    <xf numFmtId="176" fontId="2" fillId="6" borderId="35" xfId="0" applyNumberFormat="1" applyFont="1" applyFill="1" applyBorder="1" applyAlignment="1">
      <alignment horizontal="center" vertical="center" shrinkToFit="1"/>
    </xf>
    <xf numFmtId="176" fontId="2" fillId="6" borderId="57" xfId="0" applyNumberFormat="1" applyFont="1" applyFill="1" applyBorder="1" applyAlignment="1">
      <alignment horizontal="center" vertical="center" shrinkToFit="1"/>
    </xf>
    <xf numFmtId="0" fontId="2" fillId="0" borderId="141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176" fontId="2" fillId="6" borderId="12" xfId="0" applyNumberFormat="1" applyFont="1" applyFill="1" applyBorder="1" applyAlignment="1">
      <alignment horizontal="center" vertical="center" shrinkToFit="1"/>
    </xf>
    <xf numFmtId="176" fontId="2" fillId="6" borderId="40" xfId="0" applyNumberFormat="1" applyFont="1" applyFill="1" applyBorder="1" applyAlignment="1">
      <alignment horizontal="center" vertical="center" shrinkToFit="1"/>
    </xf>
    <xf numFmtId="0" fontId="20" fillId="30" borderId="135" xfId="0" applyFont="1" applyFill="1" applyBorder="1" applyAlignment="1">
      <alignment horizontal="center" vertical="center" shrinkToFit="1"/>
    </xf>
    <xf numFmtId="0" fontId="20" fillId="30" borderId="139" xfId="0" applyFont="1" applyFill="1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176" fontId="20" fillId="26" borderId="56" xfId="0" applyNumberFormat="1" applyFont="1" applyFill="1" applyBorder="1" applyAlignment="1">
      <alignment horizontal="center" vertical="center" shrinkToFit="1"/>
    </xf>
    <xf numFmtId="176" fontId="20" fillId="26" borderId="40" xfId="0" applyNumberFormat="1" applyFont="1" applyFill="1" applyBorder="1" applyAlignment="1">
      <alignment horizontal="center" vertical="center" shrinkToFit="1"/>
    </xf>
    <xf numFmtId="0" fontId="20" fillId="26" borderId="56" xfId="0" applyFont="1" applyFill="1" applyBorder="1" applyAlignment="1">
      <alignment horizontal="center" vertical="center" shrinkToFit="1"/>
    </xf>
    <xf numFmtId="0" fontId="20" fillId="26" borderId="40" xfId="0" applyFont="1" applyFill="1" applyBorder="1" applyAlignment="1">
      <alignment horizontal="center" vertical="center" shrinkToFit="1"/>
    </xf>
    <xf numFmtId="0" fontId="20" fillId="26" borderId="31" xfId="0" applyFont="1" applyFill="1" applyBorder="1" applyAlignment="1">
      <alignment horizontal="center" vertical="center" shrinkToFit="1"/>
    </xf>
    <xf numFmtId="0" fontId="20" fillId="26" borderId="57" xfId="0" applyFont="1" applyFill="1" applyBorder="1" applyAlignment="1">
      <alignment horizontal="center" vertical="center" shrinkToFit="1"/>
    </xf>
    <xf numFmtId="0" fontId="2" fillId="11" borderId="32" xfId="0" applyFont="1" applyFill="1" applyBorder="1" applyAlignment="1">
      <alignment horizontal="center" vertical="center" textRotation="255" wrapText="1" shrinkToFit="1"/>
    </xf>
    <xf numFmtId="0" fontId="2" fillId="11" borderId="34" xfId="0" applyFont="1" applyFill="1" applyBorder="1" applyAlignment="1">
      <alignment horizontal="center" vertical="center" textRotation="255" shrinkToFit="1"/>
    </xf>
    <xf numFmtId="0" fontId="2" fillId="11" borderId="58" xfId="0" applyFont="1" applyFill="1" applyBorder="1" applyAlignment="1">
      <alignment horizontal="center" vertical="center" textRotation="255" shrinkToFit="1"/>
    </xf>
    <xf numFmtId="0" fontId="2" fillId="26" borderId="1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7" fontId="2" fillId="5" borderId="56" xfId="0" applyNumberFormat="1" applyFont="1" applyFill="1" applyBorder="1" applyAlignment="1">
      <alignment horizontal="center" vertical="center" shrinkToFit="1"/>
    </xf>
    <xf numFmtId="177" fontId="2" fillId="5" borderId="40" xfId="0" applyNumberFormat="1" applyFont="1" applyFill="1" applyBorder="1" applyAlignment="1">
      <alignment horizontal="center" vertical="center" shrinkToFit="1"/>
    </xf>
    <xf numFmtId="0" fontId="2" fillId="5" borderId="141" xfId="0" applyFont="1" applyFill="1" applyBorder="1" applyAlignment="1">
      <alignment horizontal="center" vertical="center" shrinkToFit="1"/>
    </xf>
    <xf numFmtId="0" fontId="2" fillId="5" borderId="63" xfId="0" applyFont="1" applyFill="1" applyBorder="1" applyAlignment="1">
      <alignment horizontal="center" vertical="center" shrinkToFit="1"/>
    </xf>
    <xf numFmtId="177" fontId="2" fillId="6" borderId="56" xfId="0" applyNumberFormat="1" applyFont="1" applyFill="1" applyBorder="1" applyAlignment="1">
      <alignment horizontal="center" vertical="center" shrinkToFit="1"/>
    </xf>
    <xf numFmtId="177" fontId="2" fillId="6" borderId="40" xfId="0" applyNumberFormat="1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shrinkToFit="1"/>
    </xf>
    <xf numFmtId="0" fontId="5" fillId="6" borderId="40" xfId="0" applyFont="1" applyFill="1" applyBorder="1" applyAlignment="1">
      <alignment horizontal="center" vertical="center" shrinkToFit="1"/>
    </xf>
    <xf numFmtId="0" fontId="2" fillId="6" borderId="46" xfId="0" applyFont="1" applyFill="1" applyBorder="1" applyAlignment="1">
      <alignment horizontal="center" vertical="center" textRotation="255" shrinkToFit="1"/>
    </xf>
    <xf numFmtId="0" fontId="2" fillId="6" borderId="99" xfId="0" applyFont="1" applyFill="1" applyBorder="1" applyAlignment="1">
      <alignment horizontal="center" vertical="center" textRotation="255" shrinkToFit="1"/>
    </xf>
    <xf numFmtId="176" fontId="20" fillId="0" borderId="46" xfId="0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 shrinkToFit="1"/>
    </xf>
    <xf numFmtId="176" fontId="20" fillId="0" borderId="39" xfId="0" applyNumberFormat="1" applyFont="1" applyBorder="1" applyAlignment="1">
      <alignment horizontal="center" vertical="center" shrinkToFit="1"/>
    </xf>
    <xf numFmtId="176" fontId="20" fillId="0" borderId="40" xfId="0" applyNumberFormat="1" applyFont="1" applyBorder="1" applyAlignment="1">
      <alignment horizontal="center" vertical="center" shrinkToFit="1"/>
    </xf>
    <xf numFmtId="176" fontId="20" fillId="26" borderId="1" xfId="0" applyNumberFormat="1" applyFont="1" applyFill="1" applyBorder="1" applyAlignment="1">
      <alignment horizontal="center" vertical="center" shrinkToFit="1"/>
    </xf>
    <xf numFmtId="0" fontId="20" fillId="26" borderId="1" xfId="0" applyFont="1" applyFill="1" applyBorder="1" applyAlignment="1">
      <alignment horizontal="center" vertical="center" shrinkToFit="1"/>
    </xf>
    <xf numFmtId="0" fontId="20" fillId="26" borderId="36" xfId="0" applyFont="1" applyFill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176" fontId="20" fillId="26" borderId="46" xfId="0" applyNumberFormat="1" applyFont="1" applyFill="1" applyBorder="1" applyAlignment="1">
      <alignment horizontal="center" vertical="center" shrinkToFit="1"/>
    </xf>
    <xf numFmtId="176" fontId="20" fillId="26" borderId="39" xfId="0" applyNumberFormat="1" applyFont="1" applyFill="1" applyBorder="1" applyAlignment="1">
      <alignment horizontal="center" vertical="center" shrinkToFit="1"/>
    </xf>
    <xf numFmtId="176" fontId="2" fillId="5" borderId="144" xfId="0" applyNumberFormat="1" applyFont="1" applyFill="1" applyBorder="1" applyAlignment="1">
      <alignment horizontal="center" vertical="center" shrinkToFit="1"/>
    </xf>
    <xf numFmtId="176" fontId="2" fillId="5" borderId="30" xfId="0" applyNumberFormat="1" applyFont="1" applyFill="1" applyBorder="1" applyAlignment="1">
      <alignment horizontal="center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49" fontId="2" fillId="6" borderId="1" xfId="0" applyNumberFormat="1" applyFont="1" applyFill="1" applyBorder="1" applyAlignment="1">
      <alignment horizontal="left" vertical="center" shrinkToFit="1"/>
    </xf>
    <xf numFmtId="0" fontId="2" fillId="6" borderId="1" xfId="0" applyFont="1" applyFill="1" applyBorder="1" applyAlignment="1">
      <alignment horizontal="left" vertical="center" shrinkToFit="1"/>
    </xf>
    <xf numFmtId="176" fontId="2" fillId="6" borderId="36" xfId="0" applyNumberFormat="1" applyFont="1" applyFill="1" applyBorder="1" applyAlignment="1">
      <alignment horizontal="center" vertical="center" shrinkToFit="1"/>
    </xf>
    <xf numFmtId="0" fontId="2" fillId="5" borderId="97" xfId="0" applyFont="1" applyFill="1" applyBorder="1" applyAlignment="1">
      <alignment horizontal="center" vertical="center" shrinkToFit="1"/>
    </xf>
    <xf numFmtId="0" fontId="2" fillId="5" borderId="13" xfId="0" applyFont="1" applyFill="1" applyBorder="1" applyAlignment="1">
      <alignment horizontal="center" vertical="center" shrinkToFit="1"/>
    </xf>
    <xf numFmtId="0" fontId="2" fillId="5" borderId="98" xfId="0" applyFont="1" applyFill="1" applyBorder="1" applyAlignment="1">
      <alignment horizontal="center" vertical="center" shrinkToFit="1"/>
    </xf>
    <xf numFmtId="0" fontId="2" fillId="5" borderId="82" xfId="0" applyFont="1" applyFill="1" applyBorder="1" applyAlignment="1">
      <alignment horizontal="center" vertical="center" shrinkToFit="1"/>
    </xf>
    <xf numFmtId="0" fontId="2" fillId="5" borderId="14" xfId="0" applyFont="1" applyFill="1" applyBorder="1" applyAlignment="1">
      <alignment horizontal="center" vertical="center" shrinkToFit="1"/>
    </xf>
    <xf numFmtId="0" fontId="2" fillId="5" borderId="115" xfId="0" applyFont="1" applyFill="1" applyBorder="1" applyAlignment="1">
      <alignment horizontal="center" vertical="center" shrinkToFit="1"/>
    </xf>
    <xf numFmtId="176" fontId="2" fillId="13" borderId="33" xfId="0" applyNumberFormat="1" applyFont="1" applyFill="1" applyBorder="1" applyAlignment="1">
      <alignment horizontal="center" vertical="center" shrinkToFit="1"/>
    </xf>
    <xf numFmtId="176" fontId="2" fillId="13" borderId="35" xfId="0" applyNumberFormat="1" applyFont="1" applyFill="1" applyBorder="1" applyAlignment="1">
      <alignment horizontal="center" vertical="center" shrinkToFit="1"/>
    </xf>
    <xf numFmtId="0" fontId="2" fillId="0" borderId="104" xfId="0" applyFont="1" applyBorder="1" applyAlignment="1">
      <alignment horizontal="left" vertical="center" shrinkToFit="1"/>
    </xf>
    <xf numFmtId="0" fontId="2" fillId="0" borderId="105" xfId="0" applyFont="1" applyBorder="1" applyAlignment="1">
      <alignment horizontal="left" vertical="center" shrinkToFit="1"/>
    </xf>
    <xf numFmtId="0" fontId="2" fillId="0" borderId="88" xfId="0" applyFont="1" applyBorder="1" applyAlignment="1">
      <alignment horizontal="left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2" fillId="5" borderId="79" xfId="0" applyFont="1" applyFill="1" applyBorder="1" applyAlignment="1">
      <alignment horizontal="center" vertical="center" shrinkToFit="1"/>
    </xf>
    <xf numFmtId="0" fontId="2" fillId="5" borderId="8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15" borderId="82" xfId="0" applyFont="1" applyFill="1" applyBorder="1" applyAlignment="1">
      <alignment horizontal="center" vertical="top" shrinkToFit="1"/>
    </xf>
    <xf numFmtId="0" fontId="2" fillId="15" borderId="10" xfId="0" applyFont="1" applyFill="1" applyBorder="1" applyAlignment="1">
      <alignment horizontal="center" vertical="top" shrinkToFit="1"/>
    </xf>
    <xf numFmtId="49" fontId="2" fillId="15" borderId="11" xfId="0" applyNumberFormat="1" applyFont="1" applyFill="1" applyBorder="1" applyAlignment="1">
      <alignment horizontal="center" vertical="center" shrinkToFit="1"/>
    </xf>
    <xf numFmtId="49" fontId="2" fillId="15" borderId="12" xfId="0" applyNumberFormat="1" applyFont="1" applyFill="1" applyBorder="1" applyAlignment="1">
      <alignment horizontal="center" vertical="center" shrinkToFit="1"/>
    </xf>
    <xf numFmtId="176" fontId="2" fillId="0" borderId="110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176" fontId="11" fillId="15" borderId="88" xfId="1" applyNumberFormat="1" applyFill="1" applyBorder="1" applyAlignment="1">
      <alignment horizontal="center" vertical="center" shrinkToFit="1"/>
    </xf>
    <xf numFmtId="176" fontId="11" fillId="15" borderId="90" xfId="1" applyNumberFormat="1" applyFill="1" applyBorder="1" applyAlignment="1">
      <alignment horizontal="center" vertical="center" shrinkToFit="1"/>
    </xf>
    <xf numFmtId="176" fontId="11" fillId="15" borderId="9" xfId="1" applyNumberFormat="1" applyFill="1" applyBorder="1" applyAlignment="1">
      <alignment horizontal="center" vertical="center" shrinkToFit="1"/>
    </xf>
    <xf numFmtId="176" fontId="11" fillId="15" borderId="10" xfId="1" applyNumberFormat="1" applyFill="1" applyBorder="1" applyAlignment="1">
      <alignment horizontal="center" vertical="center" shrinkToFit="1"/>
    </xf>
    <xf numFmtId="0" fontId="2" fillId="13" borderId="88" xfId="0" applyFont="1" applyFill="1" applyBorder="1" applyAlignment="1">
      <alignment horizontal="left" vertical="center" shrinkToFit="1"/>
    </xf>
    <xf numFmtId="0" fontId="2" fillId="13" borderId="89" xfId="0" applyFont="1" applyFill="1" applyBorder="1" applyAlignment="1">
      <alignment horizontal="left" vertical="center" shrinkToFit="1"/>
    </xf>
    <xf numFmtId="0" fontId="2" fillId="13" borderId="76" xfId="0" applyFont="1" applyFill="1" applyBorder="1" applyAlignment="1">
      <alignment horizontal="left" vertical="center" shrinkToFit="1"/>
    </xf>
    <xf numFmtId="0" fontId="2" fillId="13" borderId="77" xfId="0" applyFont="1" applyFill="1" applyBorder="1" applyAlignment="1">
      <alignment horizontal="left" vertical="center" shrinkToFit="1"/>
    </xf>
    <xf numFmtId="0" fontId="2" fillId="0" borderId="119" xfId="0" applyFont="1" applyBorder="1" applyAlignment="1">
      <alignment horizontal="left" vertical="center" shrinkToFit="1"/>
    </xf>
    <xf numFmtId="0" fontId="2" fillId="0" borderId="120" xfId="0" applyFont="1" applyBorder="1" applyAlignment="1">
      <alignment horizontal="left" vertical="center" shrinkToFit="1"/>
    </xf>
    <xf numFmtId="0" fontId="2" fillId="0" borderId="116" xfId="0" applyFont="1" applyBorder="1" applyAlignment="1">
      <alignment horizontal="left" vertical="center" shrinkToFit="1"/>
    </xf>
    <xf numFmtId="0" fontId="2" fillId="0" borderId="117" xfId="0" applyFont="1" applyBorder="1" applyAlignment="1">
      <alignment horizontal="left" vertical="center" shrinkToFit="1"/>
    </xf>
    <xf numFmtId="0" fontId="2" fillId="0" borderId="121" xfId="0" applyFont="1" applyBorder="1" applyAlignment="1">
      <alignment horizontal="left" vertical="center" shrinkToFit="1"/>
    </xf>
    <xf numFmtId="0" fontId="2" fillId="0" borderId="122" xfId="0" applyFont="1" applyBorder="1" applyAlignment="1">
      <alignment horizontal="left" vertical="center" shrinkToFit="1"/>
    </xf>
    <xf numFmtId="49" fontId="2" fillId="0" borderId="16" xfId="0" applyNumberFormat="1" applyFont="1" applyBorder="1" applyAlignment="1">
      <alignment horizontal="center" vertical="center" wrapText="1" shrinkToFit="1"/>
    </xf>
    <xf numFmtId="49" fontId="2" fillId="0" borderId="23" xfId="0" applyNumberFormat="1" applyFont="1" applyBorder="1" applyAlignment="1">
      <alignment horizontal="center" vertical="center" wrapText="1" shrinkToFit="1"/>
    </xf>
    <xf numFmtId="49" fontId="2" fillId="0" borderId="17" xfId="0" applyNumberFormat="1" applyFont="1" applyBorder="1" applyAlignment="1">
      <alignment horizontal="center" vertical="center" wrapText="1" shrinkToFit="1"/>
    </xf>
    <xf numFmtId="49" fontId="2" fillId="0" borderId="18" xfId="0" applyNumberFormat="1" applyFont="1" applyBorder="1" applyAlignment="1">
      <alignment horizontal="center" vertical="center" wrapText="1" shrinkToFit="1"/>
    </xf>
    <xf numFmtId="49" fontId="2" fillId="0" borderId="25" xfId="0" applyNumberFormat="1" applyFont="1" applyBorder="1" applyAlignment="1">
      <alignment horizontal="center" vertical="center" wrapText="1" shrinkToFit="1"/>
    </xf>
    <xf numFmtId="49" fontId="2" fillId="0" borderId="19" xfId="0" applyNumberFormat="1" applyFont="1" applyBorder="1" applyAlignment="1">
      <alignment horizontal="center" vertical="center" wrapText="1" shrinkToFit="1"/>
    </xf>
    <xf numFmtId="49" fontId="2" fillId="0" borderId="111" xfId="0" applyNumberFormat="1" applyFont="1" applyBorder="1" applyAlignment="1">
      <alignment horizontal="center" vertical="center" wrapText="1" shrinkToFit="1"/>
    </xf>
    <xf numFmtId="49" fontId="2" fillId="0" borderId="112" xfId="0" applyNumberFormat="1" applyFont="1" applyBorder="1" applyAlignment="1">
      <alignment horizontal="center" vertical="center" wrapText="1" shrinkToFit="1"/>
    </xf>
    <xf numFmtId="49" fontId="2" fillId="0" borderId="113" xfId="0" applyNumberFormat="1" applyFont="1" applyBorder="1" applyAlignment="1">
      <alignment horizontal="center" vertical="center" wrapText="1" shrinkToFit="1"/>
    </xf>
    <xf numFmtId="0" fontId="3" fillId="18" borderId="1" xfId="0" applyFont="1" applyFill="1" applyBorder="1" applyAlignment="1">
      <alignment horizontal="left" vertical="center" wrapText="1" shrinkToFit="1"/>
    </xf>
    <xf numFmtId="176" fontId="11" fillId="18" borderId="5" xfId="1" applyNumberFormat="1" applyFill="1" applyBorder="1" applyAlignment="1">
      <alignment horizontal="center" vertical="center" shrinkToFit="1"/>
    </xf>
    <xf numFmtId="176" fontId="11" fillId="18" borderId="6" xfId="1" applyNumberFormat="1" applyFill="1" applyBorder="1" applyAlignment="1">
      <alignment horizontal="center" vertical="center" shrinkToFit="1"/>
    </xf>
    <xf numFmtId="176" fontId="11" fillId="18" borderId="9" xfId="1" applyNumberFormat="1" applyFill="1" applyBorder="1" applyAlignment="1">
      <alignment horizontal="center" vertical="center" shrinkToFit="1"/>
    </xf>
    <xf numFmtId="176" fontId="11" fillId="18" borderId="10" xfId="1" applyNumberFormat="1" applyFill="1" applyBorder="1" applyAlignment="1">
      <alignment horizontal="center" vertical="center" shrinkToFit="1"/>
    </xf>
    <xf numFmtId="0" fontId="2" fillId="13" borderId="97" xfId="0" applyFont="1" applyFill="1" applyBorder="1" applyAlignment="1">
      <alignment horizontal="center" vertical="center" shrinkToFit="1"/>
    </xf>
    <xf numFmtId="0" fontId="2" fillId="13" borderId="6" xfId="0" applyFont="1" applyFill="1" applyBorder="1" applyAlignment="1">
      <alignment horizontal="center" vertical="center" shrinkToFit="1"/>
    </xf>
    <xf numFmtId="0" fontId="2" fillId="13" borderId="82" xfId="0" applyFont="1" applyFill="1" applyBorder="1" applyAlignment="1">
      <alignment horizontal="center" vertical="center" shrinkToFit="1"/>
    </xf>
    <xf numFmtId="0" fontId="2" fillId="13" borderId="10" xfId="0" applyFont="1" applyFill="1" applyBorder="1" applyAlignment="1">
      <alignment horizontal="center" vertical="center" shrinkToFit="1"/>
    </xf>
    <xf numFmtId="176" fontId="2" fillId="0" borderId="9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left" vertical="center" wrapText="1" shrinkToFit="1"/>
    </xf>
    <xf numFmtId="49" fontId="2" fillId="0" borderId="0" xfId="0" applyNumberFormat="1" applyFont="1" applyAlignment="1">
      <alignment horizontal="left" vertical="center" wrapText="1" shrinkToFit="1"/>
    </xf>
    <xf numFmtId="49" fontId="2" fillId="0" borderId="8" xfId="0" applyNumberFormat="1" applyFont="1" applyBorder="1" applyAlignment="1">
      <alignment horizontal="left" vertical="center" wrapText="1" shrinkToFit="1"/>
    </xf>
    <xf numFmtId="176" fontId="11" fillId="18" borderId="12" xfId="1" applyNumberFormat="1" applyFill="1" applyBorder="1" applyAlignment="1">
      <alignment horizontal="center" vertical="center" shrinkToFit="1"/>
    </xf>
    <xf numFmtId="176" fontId="11" fillId="18" borderId="1" xfId="1" applyNumberFormat="1" applyFill="1" applyBorder="1" applyAlignment="1">
      <alignment horizontal="center" vertical="center" shrinkToFit="1"/>
    </xf>
    <xf numFmtId="0" fontId="2" fillId="6" borderId="97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6" borderId="79" xfId="0" applyFont="1" applyFill="1" applyBorder="1" applyAlignment="1">
      <alignment horizontal="center" vertical="center" shrinkToFit="1"/>
    </xf>
    <xf numFmtId="0" fontId="2" fillId="6" borderId="8" xfId="0" applyFont="1" applyFill="1" applyBorder="1" applyAlignment="1">
      <alignment horizontal="center" vertical="center" shrinkToFit="1"/>
    </xf>
    <xf numFmtId="0" fontId="2" fillId="6" borderId="82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176" fontId="2" fillId="18" borderId="33" xfId="0" applyNumberFormat="1" applyFont="1" applyFill="1" applyBorder="1" applyAlignment="1">
      <alignment horizontal="center" vertical="center" shrinkToFit="1"/>
    </xf>
    <xf numFmtId="176" fontId="2" fillId="18" borderId="81" xfId="0" applyNumberFormat="1" applyFont="1" applyFill="1" applyBorder="1" applyAlignment="1">
      <alignment horizontal="center" vertical="center" shrinkToFit="1"/>
    </xf>
    <xf numFmtId="176" fontId="2" fillId="18" borderId="35" xfId="0" applyNumberFormat="1" applyFont="1" applyFill="1" applyBorder="1" applyAlignment="1">
      <alignment horizontal="center" vertical="center" shrinkToFit="1"/>
    </xf>
    <xf numFmtId="49" fontId="2" fillId="18" borderId="1" xfId="0" applyNumberFormat="1" applyFont="1" applyFill="1" applyBorder="1" applyAlignment="1">
      <alignment horizontal="left" vertical="center" shrinkToFit="1"/>
    </xf>
    <xf numFmtId="176" fontId="2" fillId="0" borderId="50" xfId="0" applyNumberFormat="1" applyFont="1" applyBorder="1" applyAlignment="1">
      <alignment horizontal="center" vertical="center" shrinkToFit="1"/>
    </xf>
    <xf numFmtId="176" fontId="11" fillId="13" borderId="7" xfId="1" applyNumberFormat="1" applyFill="1" applyBorder="1" applyAlignment="1">
      <alignment horizontal="center" vertical="center" shrinkToFit="1"/>
    </xf>
    <xf numFmtId="176" fontId="11" fillId="13" borderId="8" xfId="1" applyNumberFormat="1" applyFill="1" applyBorder="1" applyAlignment="1">
      <alignment horizontal="center" vertical="center" shrinkToFit="1"/>
    </xf>
    <xf numFmtId="176" fontId="11" fillId="13" borderId="76" xfId="1" applyNumberFormat="1" applyFill="1" applyBorder="1" applyAlignment="1">
      <alignment horizontal="center" vertical="center" shrinkToFit="1"/>
    </xf>
    <xf numFmtId="176" fontId="11" fillId="13" borderId="78" xfId="1" applyNumberFormat="1" applyFill="1" applyBorder="1" applyAlignment="1">
      <alignment horizontal="center" vertical="center" shrinkToFit="1"/>
    </xf>
    <xf numFmtId="176" fontId="2" fillId="18" borderId="36" xfId="0" applyNumberFormat="1" applyFont="1" applyFill="1" applyBorder="1" applyAlignment="1">
      <alignment horizontal="center" vertical="center" shrinkToFit="1"/>
    </xf>
    <xf numFmtId="0" fontId="3" fillId="18" borderId="5" xfId="0" applyFont="1" applyFill="1" applyBorder="1" applyAlignment="1">
      <alignment horizontal="left" vertical="center" wrapText="1" shrinkToFit="1"/>
    </xf>
    <xf numFmtId="0" fontId="3" fillId="18" borderId="13" xfId="0" applyFont="1" applyFill="1" applyBorder="1" applyAlignment="1">
      <alignment horizontal="left" vertical="center" wrapText="1" shrinkToFit="1"/>
    </xf>
    <xf numFmtId="0" fontId="3" fillId="18" borderId="6" xfId="0" applyFont="1" applyFill="1" applyBorder="1" applyAlignment="1">
      <alignment horizontal="left" vertical="center" wrapText="1" shrinkToFit="1"/>
    </xf>
    <xf numFmtId="0" fontId="3" fillId="18" borderId="7" xfId="0" applyFont="1" applyFill="1" applyBorder="1" applyAlignment="1">
      <alignment horizontal="left" vertical="center" wrapText="1" shrinkToFit="1"/>
    </xf>
    <xf numFmtId="0" fontId="3" fillId="18" borderId="0" xfId="0" applyFont="1" applyFill="1" applyAlignment="1">
      <alignment horizontal="left" vertical="center" wrapText="1" shrinkToFit="1"/>
    </xf>
    <xf numFmtId="0" fontId="3" fillId="18" borderId="8" xfId="0" applyFont="1" applyFill="1" applyBorder="1" applyAlignment="1">
      <alignment horizontal="left" vertical="center" wrapText="1" shrinkToFit="1"/>
    </xf>
    <xf numFmtId="0" fontId="3" fillId="18" borderId="9" xfId="0" applyFont="1" applyFill="1" applyBorder="1" applyAlignment="1">
      <alignment horizontal="left" vertical="center" wrapText="1" shrinkToFit="1"/>
    </xf>
    <xf numFmtId="0" fontId="3" fillId="18" borderId="14" xfId="0" applyFont="1" applyFill="1" applyBorder="1" applyAlignment="1">
      <alignment horizontal="left" vertical="center" wrapText="1" shrinkToFit="1"/>
    </xf>
    <xf numFmtId="0" fontId="3" fillId="18" borderId="10" xfId="0" applyFont="1" applyFill="1" applyBorder="1" applyAlignment="1">
      <alignment horizontal="left" vertical="center" wrapText="1" shrinkToFit="1"/>
    </xf>
    <xf numFmtId="176" fontId="11" fillId="18" borderId="7" xfId="1" applyNumberFormat="1" applyFill="1" applyBorder="1" applyAlignment="1">
      <alignment horizontal="center" vertical="center" shrinkToFit="1"/>
    </xf>
    <xf numFmtId="176" fontId="11" fillId="18" borderId="8" xfId="1" applyNumberFormat="1" applyFill="1" applyBorder="1" applyAlignment="1">
      <alignment horizontal="center" vertical="center" shrinkToFit="1"/>
    </xf>
    <xf numFmtId="176" fontId="7" fillId="0" borderId="41" xfId="0" applyNumberFormat="1" applyFont="1" applyBorder="1" applyAlignment="1">
      <alignment horizontal="center" vertical="center" shrinkToFit="1"/>
    </xf>
    <xf numFmtId="176" fontId="7" fillId="0" borderId="50" xfId="0" applyNumberFormat="1" applyFont="1" applyBorder="1" applyAlignment="1">
      <alignment horizontal="center" vertical="center" shrinkToFit="1"/>
    </xf>
    <xf numFmtId="0" fontId="2" fillId="13" borderId="9" xfId="0" applyFont="1" applyFill="1" applyBorder="1" applyAlignment="1">
      <alignment horizontal="left" vertical="center" shrinkToFit="1"/>
    </xf>
    <xf numFmtId="0" fontId="2" fillId="13" borderId="14" xfId="0" applyFont="1" applyFill="1" applyBorder="1" applyAlignment="1">
      <alignment horizontal="left" vertical="center" shrinkToFit="1"/>
    </xf>
    <xf numFmtId="176" fontId="2" fillId="18" borderId="109" xfId="0" applyNumberFormat="1" applyFont="1" applyFill="1" applyBorder="1" applyAlignment="1">
      <alignment horizontal="center" vertical="center" shrinkToFit="1"/>
    </xf>
    <xf numFmtId="0" fontId="2" fillId="6" borderId="147" xfId="0" applyFont="1" applyFill="1" applyBorder="1" applyAlignment="1">
      <alignment horizontal="center" vertical="center" shrinkToFit="1"/>
    </xf>
    <xf numFmtId="0" fontId="2" fillId="6" borderId="42" xfId="0" applyFont="1" applyFill="1" applyBorder="1" applyAlignment="1">
      <alignment horizontal="center" vertical="center" shrinkToFit="1"/>
    </xf>
    <xf numFmtId="176" fontId="7" fillId="0" borderId="44" xfId="0" applyNumberFormat="1" applyFont="1" applyBorder="1" applyAlignment="1">
      <alignment horizontal="center" vertical="center" shrinkToFit="1"/>
    </xf>
    <xf numFmtId="49" fontId="2" fillId="6" borderId="11" xfId="0" applyNumberFormat="1" applyFont="1" applyFill="1" applyBorder="1" applyAlignment="1">
      <alignment horizontal="center" vertical="center" shrinkToFit="1"/>
    </xf>
    <xf numFmtId="49" fontId="2" fillId="6" borderId="15" xfId="0" applyNumberFormat="1" applyFont="1" applyFill="1" applyBorder="1" applyAlignment="1">
      <alignment horizontal="center" vertical="center" shrinkToFit="1"/>
    </xf>
    <xf numFmtId="49" fontId="2" fillId="6" borderId="12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left" vertical="top" wrapText="1" shrinkToFit="1"/>
    </xf>
    <xf numFmtId="49" fontId="2" fillId="0" borderId="0" xfId="0" applyNumberFormat="1" applyFont="1" applyAlignment="1">
      <alignment horizontal="left" vertical="top" wrapText="1" shrinkToFit="1"/>
    </xf>
    <xf numFmtId="49" fontId="2" fillId="0" borderId="8" xfId="0" applyNumberFormat="1" applyFont="1" applyBorder="1" applyAlignment="1">
      <alignment horizontal="left" vertical="top" wrapText="1" shrinkToFit="1"/>
    </xf>
    <xf numFmtId="0" fontId="2" fillId="13" borderId="7" xfId="0" applyFont="1" applyFill="1" applyBorder="1" applyAlignment="1">
      <alignment horizontal="left" vertical="center" shrinkToFit="1"/>
    </xf>
    <xf numFmtId="0" fontId="2" fillId="13" borderId="0" xfId="0" applyFont="1" applyFill="1" applyAlignment="1">
      <alignment horizontal="left" vertical="center" shrinkToFit="1"/>
    </xf>
    <xf numFmtId="0" fontId="2" fillId="13" borderId="8" xfId="0" applyFont="1" applyFill="1" applyBorder="1" applyAlignment="1">
      <alignment horizontal="left" vertical="center" shrinkToFit="1"/>
    </xf>
    <xf numFmtId="0" fontId="2" fillId="13" borderId="78" xfId="0" applyFont="1" applyFill="1" applyBorder="1" applyAlignment="1">
      <alignment horizontal="left" vertical="center" shrinkToFit="1"/>
    </xf>
    <xf numFmtId="0" fontId="11" fillId="13" borderId="89" xfId="1" applyFill="1" applyBorder="1" applyAlignment="1">
      <alignment horizontal="left" vertical="center" shrinkToFit="1"/>
    </xf>
    <xf numFmtId="0" fontId="11" fillId="13" borderId="90" xfId="1" applyFill="1" applyBorder="1" applyAlignment="1">
      <alignment horizontal="left" vertical="center" shrinkToFit="1"/>
    </xf>
    <xf numFmtId="0" fontId="11" fillId="13" borderId="77" xfId="1" applyFill="1" applyBorder="1" applyAlignment="1">
      <alignment horizontal="left" vertical="center" shrinkToFit="1"/>
    </xf>
    <xf numFmtId="0" fontId="11" fillId="13" borderId="78" xfId="1" applyFill="1" applyBorder="1" applyAlignment="1">
      <alignment horizontal="left" vertical="center" shrinkToFit="1"/>
    </xf>
    <xf numFmtId="176" fontId="11" fillId="0" borderId="42" xfId="1" applyNumberFormat="1" applyFill="1" applyBorder="1" applyAlignment="1">
      <alignment horizontal="center" vertical="center" shrinkToFit="1"/>
    </xf>
    <xf numFmtId="49" fontId="2" fillId="6" borderId="42" xfId="0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right" vertical="top" shrinkToFit="1"/>
    </xf>
    <xf numFmtId="0" fontId="8" fillId="0" borderId="0" xfId="0" applyFont="1" applyAlignment="1">
      <alignment horizontal="right" vertical="top" shrinkToFit="1"/>
    </xf>
    <xf numFmtId="0" fontId="8" fillId="0" borderId="8" xfId="0" applyFont="1" applyBorder="1" applyAlignment="1">
      <alignment horizontal="right" vertical="top" shrinkToFit="1"/>
    </xf>
    <xf numFmtId="0" fontId="8" fillId="0" borderId="9" xfId="0" applyFont="1" applyBorder="1" applyAlignment="1">
      <alignment horizontal="right" vertical="top" shrinkToFit="1"/>
    </xf>
    <xf numFmtId="0" fontId="8" fillId="0" borderId="14" xfId="0" applyFont="1" applyBorder="1" applyAlignment="1">
      <alignment horizontal="right" vertical="top" shrinkToFit="1"/>
    </xf>
    <xf numFmtId="0" fontId="8" fillId="0" borderId="10" xfId="0" applyFont="1" applyBorder="1" applyAlignment="1">
      <alignment horizontal="right" vertical="top" shrinkToFit="1"/>
    </xf>
    <xf numFmtId="176" fontId="2" fillId="18" borderId="107" xfId="0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176" fontId="2" fillId="16" borderId="107" xfId="0" applyNumberFormat="1" applyFont="1" applyFill="1" applyBorder="1" applyAlignment="1">
      <alignment horizontal="center" vertical="center" shrinkToFit="1"/>
    </xf>
    <xf numFmtId="176" fontId="12" fillId="0" borderId="41" xfId="0" applyNumberFormat="1" applyFont="1" applyBorder="1" applyAlignment="1">
      <alignment horizontal="center" vertical="center" shrinkToFit="1"/>
    </xf>
    <xf numFmtId="176" fontId="2" fillId="21" borderId="33" xfId="0" applyNumberFormat="1" applyFont="1" applyFill="1" applyBorder="1" applyAlignment="1">
      <alignment horizontal="center" vertical="center" shrinkToFit="1"/>
    </xf>
    <xf numFmtId="176" fontId="2" fillId="21" borderId="109" xfId="0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left" shrinkToFit="1"/>
    </xf>
    <xf numFmtId="0" fontId="8" fillId="0" borderId="0" xfId="0" applyFont="1" applyAlignment="1">
      <alignment horizontal="left" shrinkToFit="1"/>
    </xf>
    <xf numFmtId="0" fontId="8" fillId="0" borderId="8" xfId="0" applyFont="1" applyBorder="1" applyAlignment="1">
      <alignment horizontal="left" shrinkToFit="1"/>
    </xf>
    <xf numFmtId="0" fontId="2" fillId="6" borderId="2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38" xfId="0" applyFont="1" applyFill="1" applyBorder="1" applyAlignment="1">
      <alignment horizontal="center" vertical="center" shrinkToFit="1"/>
    </xf>
    <xf numFmtId="0" fontId="2" fillId="18" borderId="5" xfId="0" applyFont="1" applyFill="1" applyBorder="1" applyAlignment="1">
      <alignment horizontal="left" vertical="center" shrinkToFit="1"/>
    </xf>
    <xf numFmtId="0" fontId="2" fillId="18" borderId="13" xfId="0" applyFont="1" applyFill="1" applyBorder="1" applyAlignment="1">
      <alignment horizontal="left" vertical="center" shrinkToFit="1"/>
    </xf>
    <xf numFmtId="0" fontId="2" fillId="18" borderId="7" xfId="0" applyFont="1" applyFill="1" applyBorder="1" applyAlignment="1">
      <alignment horizontal="left" vertical="center" shrinkToFit="1"/>
    </xf>
    <xf numFmtId="0" fontId="2" fillId="18" borderId="0" xfId="0" applyFont="1" applyFill="1" applyAlignment="1">
      <alignment horizontal="left" vertical="center" shrinkToFit="1"/>
    </xf>
    <xf numFmtId="0" fontId="2" fillId="18" borderId="6" xfId="0" applyFont="1" applyFill="1" applyBorder="1" applyAlignment="1">
      <alignment horizontal="left" vertical="center" shrinkToFit="1"/>
    </xf>
    <xf numFmtId="0" fontId="2" fillId="18" borderId="8" xfId="0" applyFont="1" applyFill="1" applyBorder="1" applyAlignment="1">
      <alignment horizontal="left" vertical="center" shrinkToFit="1"/>
    </xf>
    <xf numFmtId="0" fontId="2" fillId="21" borderId="5" xfId="0" applyFont="1" applyFill="1" applyBorder="1" applyAlignment="1">
      <alignment horizontal="left" vertical="center" shrinkToFit="1"/>
    </xf>
    <xf numFmtId="0" fontId="2" fillId="21" borderId="13" xfId="0" applyFont="1" applyFill="1" applyBorder="1" applyAlignment="1">
      <alignment horizontal="left" vertical="center" shrinkToFit="1"/>
    </xf>
    <xf numFmtId="0" fontId="2" fillId="21" borderId="7" xfId="0" applyFont="1" applyFill="1" applyBorder="1" applyAlignment="1">
      <alignment horizontal="left" vertical="center" shrinkToFit="1"/>
    </xf>
    <xf numFmtId="0" fontId="2" fillId="21" borderId="0" xfId="0" applyFont="1" applyFill="1" applyAlignment="1">
      <alignment horizontal="left" vertical="center" shrinkToFit="1"/>
    </xf>
    <xf numFmtId="0" fontId="2" fillId="21" borderId="6" xfId="0" applyFont="1" applyFill="1" applyBorder="1" applyAlignment="1">
      <alignment horizontal="left" vertical="center" shrinkToFit="1"/>
    </xf>
    <xf numFmtId="0" fontId="2" fillId="21" borderId="8" xfId="0" applyFont="1" applyFill="1" applyBorder="1" applyAlignment="1">
      <alignment horizontal="left" vertical="center" shrinkToFit="1"/>
    </xf>
    <xf numFmtId="0" fontId="2" fillId="16" borderId="88" xfId="0" applyFont="1" applyFill="1" applyBorder="1" applyAlignment="1">
      <alignment horizontal="left" vertical="center" shrinkToFit="1"/>
    </xf>
    <xf numFmtId="0" fontId="2" fillId="16" borderId="89" xfId="0" applyFont="1" applyFill="1" applyBorder="1" applyAlignment="1">
      <alignment horizontal="left" vertical="center" shrinkToFit="1"/>
    </xf>
    <xf numFmtId="0" fontId="11" fillId="13" borderId="14" xfId="1" applyFill="1" applyBorder="1" applyAlignment="1">
      <alignment horizontal="left" vertical="center" shrinkToFit="1"/>
    </xf>
    <xf numFmtId="0" fontId="11" fillId="13" borderId="10" xfId="1" applyFill="1" applyBorder="1" applyAlignment="1">
      <alignment horizontal="left" vertical="center" shrinkToFit="1"/>
    </xf>
    <xf numFmtId="0" fontId="3" fillId="18" borderId="12" xfId="0" applyFont="1" applyFill="1" applyBorder="1" applyAlignment="1">
      <alignment horizontal="left" vertical="center" wrapText="1" shrinkToFit="1"/>
    </xf>
    <xf numFmtId="0" fontId="2" fillId="12" borderId="2" xfId="0" applyFont="1" applyFill="1" applyBorder="1" applyAlignment="1">
      <alignment horizontal="center" vertical="center" shrinkToFit="1"/>
    </xf>
    <xf numFmtId="0" fontId="2" fillId="12" borderId="3" xfId="0" applyFont="1" applyFill="1" applyBorder="1" applyAlignment="1">
      <alignment horizontal="center" vertical="center" shrinkToFit="1"/>
    </xf>
    <xf numFmtId="0" fontId="2" fillId="12" borderId="38" xfId="0" applyFont="1" applyFill="1" applyBorder="1" applyAlignment="1">
      <alignment horizontal="center" vertical="center" shrinkToFit="1"/>
    </xf>
    <xf numFmtId="0" fontId="2" fillId="18" borderId="9" xfId="0" applyFont="1" applyFill="1" applyBorder="1" applyAlignment="1">
      <alignment horizontal="left" vertical="center" shrinkToFit="1"/>
    </xf>
    <xf numFmtId="0" fontId="2" fillId="18" borderId="14" xfId="0" applyFont="1" applyFill="1" applyBorder="1" applyAlignment="1">
      <alignment horizontal="left" vertical="center" shrinkToFit="1"/>
    </xf>
    <xf numFmtId="0" fontId="2" fillId="18" borderId="10" xfId="0" applyFont="1" applyFill="1" applyBorder="1" applyAlignment="1">
      <alignment horizontal="left" vertical="center" shrinkToFit="1"/>
    </xf>
    <xf numFmtId="176" fontId="11" fillId="21" borderId="5" xfId="1" applyNumberFormat="1" applyFill="1" applyBorder="1" applyAlignment="1">
      <alignment horizontal="center" vertical="center" shrinkToFit="1"/>
    </xf>
    <xf numFmtId="176" fontId="11" fillId="21" borderId="6" xfId="1" applyNumberFormat="1" applyFill="1" applyBorder="1" applyAlignment="1">
      <alignment horizontal="center" vertical="center" shrinkToFit="1"/>
    </xf>
    <xf numFmtId="176" fontId="11" fillId="21" borderId="7" xfId="1" applyNumberFormat="1" applyFill="1" applyBorder="1" applyAlignment="1">
      <alignment horizontal="center" vertical="center" shrinkToFit="1"/>
    </xf>
    <xf numFmtId="176" fontId="11" fillId="21" borderId="8" xfId="1" applyNumberFormat="1" applyFill="1" applyBorder="1" applyAlignment="1">
      <alignment horizontal="center" vertical="center" shrinkToFit="1"/>
    </xf>
    <xf numFmtId="176" fontId="2" fillId="0" borderId="95" xfId="0" applyNumberFormat="1" applyFont="1" applyBorder="1" applyAlignment="1">
      <alignment horizontal="center" vertical="center" shrinkToFit="1"/>
    </xf>
    <xf numFmtId="176" fontId="2" fillId="0" borderId="102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vertical="center" wrapText="1" shrinkToFit="1"/>
    </xf>
    <xf numFmtId="49" fontId="2" fillId="0" borderId="13" xfId="0" applyNumberFormat="1" applyFont="1" applyBorder="1" applyAlignment="1">
      <alignment horizontal="left" vertical="center" wrapText="1" shrinkToFit="1"/>
    </xf>
    <xf numFmtId="49" fontId="2" fillId="0" borderId="6" xfId="0" applyNumberFormat="1" applyFont="1" applyBorder="1" applyAlignment="1">
      <alignment horizontal="left" vertical="center" wrapText="1" shrinkToFit="1"/>
    </xf>
    <xf numFmtId="49" fontId="2" fillId="13" borderId="11" xfId="0" applyNumberFormat="1" applyFont="1" applyFill="1" applyBorder="1" applyAlignment="1">
      <alignment horizontal="center" vertical="center" shrinkToFit="1"/>
    </xf>
    <xf numFmtId="49" fontId="2" fillId="13" borderId="12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left" shrinkToFit="1"/>
    </xf>
    <xf numFmtId="49" fontId="2" fillId="0" borderId="13" xfId="0" applyNumberFormat="1" applyFont="1" applyBorder="1" applyAlignment="1">
      <alignment horizontal="left" shrinkToFit="1"/>
    </xf>
    <xf numFmtId="49" fontId="2" fillId="0" borderId="6" xfId="0" applyNumberFormat="1" applyFont="1" applyBorder="1" applyAlignment="1">
      <alignment horizontal="left" shrinkToFit="1"/>
    </xf>
    <xf numFmtId="49" fontId="2" fillId="0" borderId="7" xfId="0" applyNumberFormat="1" applyFont="1" applyBorder="1" applyAlignment="1">
      <alignment horizontal="left" shrinkToFit="1"/>
    </xf>
    <xf numFmtId="49" fontId="2" fillId="0" borderId="0" xfId="0" applyNumberFormat="1" applyFont="1" applyAlignment="1">
      <alignment horizontal="left" shrinkToFit="1"/>
    </xf>
    <xf numFmtId="49" fontId="2" fillId="0" borderId="8" xfId="0" applyNumberFormat="1" applyFont="1" applyBorder="1" applyAlignment="1">
      <alignment horizontal="left" shrinkToFit="1"/>
    </xf>
    <xf numFmtId="0" fontId="2" fillId="0" borderId="41" xfId="0" applyFont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left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47" xfId="0" applyNumberFormat="1" applyFont="1" applyBorder="1" applyAlignment="1">
      <alignment horizontal="left" vertical="center" wrapText="1" shrinkToFit="1"/>
    </xf>
    <xf numFmtId="49" fontId="6" fillId="0" borderId="48" xfId="0" applyNumberFormat="1" applyFont="1" applyBorder="1" applyAlignment="1">
      <alignment horizontal="left" vertical="center" wrapText="1" shrinkToFit="1"/>
    </xf>
    <xf numFmtId="49" fontId="6" fillId="0" borderId="49" xfId="0" applyNumberFormat="1" applyFont="1" applyBorder="1" applyAlignment="1">
      <alignment horizontal="left" vertical="center" wrapText="1" shrinkToFit="1"/>
    </xf>
    <xf numFmtId="49" fontId="2" fillId="21" borderId="15" xfId="0" applyNumberFormat="1" applyFont="1" applyFill="1" applyBorder="1" applyAlignment="1">
      <alignment horizontal="center" vertical="center" shrinkToFit="1"/>
    </xf>
    <xf numFmtId="49" fontId="2" fillId="21" borderId="12" xfId="0" applyNumberFormat="1" applyFont="1" applyFill="1" applyBorder="1" applyAlignment="1">
      <alignment horizontal="center" vertical="center" shrinkToFit="1"/>
    </xf>
    <xf numFmtId="0" fontId="2" fillId="15" borderId="97" xfId="0" applyFont="1" applyFill="1" applyBorder="1" applyAlignment="1">
      <alignment horizontal="center" vertical="center" shrinkToFit="1"/>
    </xf>
    <xf numFmtId="0" fontId="2" fillId="15" borderId="6" xfId="0" applyFont="1" applyFill="1" applyBorder="1" applyAlignment="1">
      <alignment horizontal="center" vertical="center" shrinkToFit="1"/>
    </xf>
    <xf numFmtId="0" fontId="2" fillId="15" borderId="79" xfId="0" applyFont="1" applyFill="1" applyBorder="1" applyAlignment="1">
      <alignment horizontal="center" vertical="center" shrinkToFit="1"/>
    </xf>
    <xf numFmtId="0" fontId="2" fillId="15" borderId="8" xfId="0" applyFont="1" applyFill="1" applyBorder="1" applyAlignment="1">
      <alignment horizontal="center" vertical="center" shrinkToFit="1"/>
    </xf>
    <xf numFmtId="0" fontId="2" fillId="15" borderId="79" xfId="0" applyFont="1" applyFill="1" applyBorder="1" applyAlignment="1">
      <alignment horizontal="left" vertical="center" shrinkToFit="1"/>
    </xf>
    <xf numFmtId="0" fontId="2" fillId="15" borderId="8" xfId="0" applyFont="1" applyFill="1" applyBorder="1" applyAlignment="1">
      <alignment horizontal="left" vertical="center" shrinkToFit="1"/>
    </xf>
    <xf numFmtId="176" fontId="2" fillId="0" borderId="114" xfId="0" applyNumberFormat="1" applyFont="1" applyBorder="1" applyAlignment="1">
      <alignment horizontal="center" vertical="center" shrinkToFit="1"/>
    </xf>
    <xf numFmtId="176" fontId="11" fillId="15" borderId="7" xfId="1" applyNumberFormat="1" applyFill="1" applyBorder="1" applyAlignment="1">
      <alignment horizontal="center" vertical="center" shrinkToFit="1"/>
    </xf>
    <xf numFmtId="176" fontId="11" fillId="15" borderId="8" xfId="1" applyNumberFormat="1" applyFill="1" applyBorder="1" applyAlignment="1">
      <alignment horizontal="center" vertical="center" shrinkToFit="1"/>
    </xf>
    <xf numFmtId="176" fontId="11" fillId="15" borderId="76" xfId="1" applyNumberFormat="1" applyFill="1" applyBorder="1" applyAlignment="1">
      <alignment horizontal="center" vertical="center" shrinkToFit="1"/>
    </xf>
    <xf numFmtId="176" fontId="11" fillId="15" borderId="78" xfId="1" applyNumberFormat="1" applyFill="1" applyBorder="1" applyAlignment="1">
      <alignment horizontal="center" vertical="center" shrinkToFit="1"/>
    </xf>
    <xf numFmtId="176" fontId="2" fillId="0" borderId="88" xfId="0" applyNumberFormat="1" applyFont="1" applyBorder="1" applyAlignment="1">
      <alignment horizontal="center" vertical="center" shrinkToFit="1"/>
    </xf>
    <xf numFmtId="176" fontId="2" fillId="0" borderId="90" xfId="0" applyNumberFormat="1" applyFont="1" applyBorder="1" applyAlignment="1">
      <alignment horizontal="center" vertical="center" shrinkToFit="1"/>
    </xf>
    <xf numFmtId="49" fontId="2" fillId="5" borderId="11" xfId="0" applyNumberFormat="1" applyFont="1" applyFill="1" applyBorder="1" applyAlignment="1">
      <alignment horizontal="center" vertical="center" shrinkToFit="1"/>
    </xf>
    <xf numFmtId="49" fontId="2" fillId="5" borderId="15" xfId="0" applyNumberFormat="1" applyFont="1" applyFill="1" applyBorder="1" applyAlignment="1">
      <alignment horizontal="center" vertical="center" shrinkToFit="1"/>
    </xf>
    <xf numFmtId="49" fontId="2" fillId="5" borderId="12" xfId="0" applyNumberFormat="1" applyFont="1" applyFill="1" applyBorder="1" applyAlignment="1">
      <alignment horizontal="center" vertical="center" shrinkToFit="1"/>
    </xf>
    <xf numFmtId="49" fontId="2" fillId="5" borderId="22" xfId="0" applyNumberFormat="1" applyFont="1" applyFill="1" applyBorder="1" applyAlignment="1">
      <alignment horizontal="center" vertical="center" shrinkToFit="1"/>
    </xf>
    <xf numFmtId="49" fontId="2" fillId="5" borderId="24" xfId="0" applyNumberFormat="1" applyFont="1" applyFill="1" applyBorder="1" applyAlignment="1">
      <alignment horizontal="center" vertical="center" shrinkToFit="1"/>
    </xf>
    <xf numFmtId="49" fontId="2" fillId="5" borderId="26" xfId="0" applyNumberFormat="1" applyFont="1" applyFill="1" applyBorder="1" applyAlignment="1">
      <alignment horizontal="center" vertical="center" shrinkToFit="1"/>
    </xf>
    <xf numFmtId="49" fontId="2" fillId="16" borderId="5" xfId="0" applyNumberFormat="1" applyFont="1" applyFill="1" applyBorder="1" applyAlignment="1">
      <alignment horizontal="left" vertical="center" wrapText="1" shrinkToFit="1"/>
    </xf>
    <xf numFmtId="0" fontId="2" fillId="16" borderId="13" xfId="0" applyFont="1" applyFill="1" applyBorder="1" applyAlignment="1">
      <alignment horizontal="left" vertical="center" wrapText="1" shrinkToFit="1"/>
    </xf>
    <xf numFmtId="0" fontId="2" fillId="16" borderId="6" xfId="0" applyFont="1" applyFill="1" applyBorder="1" applyAlignment="1">
      <alignment horizontal="left" vertical="center" wrapText="1" shrinkToFit="1"/>
    </xf>
    <xf numFmtId="49" fontId="2" fillId="16" borderId="9" xfId="0" applyNumberFormat="1" applyFont="1" applyFill="1" applyBorder="1" applyAlignment="1">
      <alignment horizontal="left" vertical="center" wrapText="1" shrinkToFit="1"/>
    </xf>
    <xf numFmtId="0" fontId="2" fillId="16" borderId="14" xfId="0" applyFont="1" applyFill="1" applyBorder="1" applyAlignment="1">
      <alignment horizontal="left" vertical="center" wrapText="1" shrinkToFit="1"/>
    </xf>
    <xf numFmtId="0" fontId="2" fillId="16" borderId="10" xfId="0" applyFont="1" applyFill="1" applyBorder="1" applyAlignment="1">
      <alignment horizontal="left" vertical="center" wrapText="1" shrinkToFit="1"/>
    </xf>
    <xf numFmtId="0" fontId="2" fillId="19" borderId="7" xfId="0" applyFont="1" applyFill="1" applyBorder="1" applyAlignment="1">
      <alignment horizontal="left" vertical="center" wrapText="1" shrinkToFit="1"/>
    </xf>
    <xf numFmtId="0" fontId="2" fillId="19" borderId="0" xfId="0" applyFont="1" applyFill="1" applyAlignment="1">
      <alignment horizontal="left" vertical="center" wrapText="1" shrinkToFit="1"/>
    </xf>
    <xf numFmtId="0" fontId="2" fillId="19" borderId="8" xfId="0" applyFont="1" applyFill="1" applyBorder="1" applyAlignment="1">
      <alignment horizontal="left" vertical="center" wrapText="1" shrinkToFit="1"/>
    </xf>
    <xf numFmtId="0" fontId="2" fillId="19" borderId="9" xfId="0" applyFont="1" applyFill="1" applyBorder="1" applyAlignment="1">
      <alignment horizontal="left" vertical="center" wrapText="1" shrinkToFit="1"/>
    </xf>
    <xf numFmtId="0" fontId="2" fillId="19" borderId="14" xfId="0" applyFont="1" applyFill="1" applyBorder="1" applyAlignment="1">
      <alignment horizontal="left" vertical="center" wrapText="1" shrinkToFit="1"/>
    </xf>
    <xf numFmtId="0" fontId="2" fillId="19" borderId="10" xfId="0" applyFont="1" applyFill="1" applyBorder="1" applyAlignment="1">
      <alignment horizontal="left" vertical="center" wrapText="1" shrinkToFit="1"/>
    </xf>
    <xf numFmtId="176" fontId="11" fillId="23" borderId="5" xfId="1" applyNumberFormat="1" applyFill="1" applyBorder="1" applyAlignment="1">
      <alignment horizontal="center" vertical="center" shrinkToFit="1"/>
    </xf>
    <xf numFmtId="176" fontId="11" fillId="23" borderId="6" xfId="1" applyNumberFormat="1" applyFill="1" applyBorder="1" applyAlignment="1">
      <alignment horizontal="center" vertical="center" shrinkToFit="1"/>
    </xf>
    <xf numFmtId="176" fontId="11" fillId="23" borderId="9" xfId="1" applyNumberFormat="1" applyFill="1" applyBorder="1" applyAlignment="1">
      <alignment horizontal="center" vertical="center" shrinkToFit="1"/>
    </xf>
    <xf numFmtId="176" fontId="11" fillId="23" borderId="10" xfId="1" applyNumberFormat="1" applyFill="1" applyBorder="1" applyAlignment="1">
      <alignment horizontal="center" vertical="center" shrinkToFit="1"/>
    </xf>
    <xf numFmtId="176" fontId="11" fillId="14" borderId="7" xfId="1" applyNumberFormat="1" applyFill="1" applyBorder="1" applyAlignment="1">
      <alignment horizontal="center" vertical="center" shrinkToFit="1"/>
    </xf>
    <xf numFmtId="176" fontId="11" fillId="14" borderId="8" xfId="1" applyNumberFormat="1" applyFill="1" applyBorder="1" applyAlignment="1">
      <alignment horizontal="center" vertical="center" shrinkToFit="1"/>
    </xf>
    <xf numFmtId="0" fontId="2" fillId="0" borderId="139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0" fontId="2" fillId="15" borderId="88" xfId="0" applyFont="1" applyFill="1" applyBorder="1" applyAlignment="1">
      <alignment horizontal="left" vertical="center" shrinkToFit="1"/>
    </xf>
    <xf numFmtId="0" fontId="2" fillId="15" borderId="89" xfId="0" applyFont="1" applyFill="1" applyBorder="1" applyAlignment="1">
      <alignment horizontal="left" vertical="center" shrinkToFit="1"/>
    </xf>
    <xf numFmtId="0" fontId="2" fillId="15" borderId="9" xfId="0" applyFont="1" applyFill="1" applyBorder="1" applyAlignment="1">
      <alignment horizontal="left" vertical="center" shrinkToFit="1"/>
    </xf>
    <xf numFmtId="0" fontId="2" fillId="15" borderId="14" xfId="0" applyFont="1" applyFill="1" applyBorder="1" applyAlignment="1">
      <alignment horizontal="left" vertical="center" shrinkToFit="1"/>
    </xf>
    <xf numFmtId="0" fontId="11" fillId="15" borderId="89" xfId="1" applyFill="1" applyBorder="1" applyAlignment="1">
      <alignment horizontal="left" vertical="center" shrinkToFit="1"/>
    </xf>
    <xf numFmtId="0" fontId="11" fillId="15" borderId="90" xfId="1" applyFill="1" applyBorder="1" applyAlignment="1">
      <alignment horizontal="left" vertical="center" shrinkToFit="1"/>
    </xf>
    <xf numFmtId="0" fontId="11" fillId="15" borderId="77" xfId="1" applyFill="1" applyBorder="1" applyAlignment="1">
      <alignment horizontal="left" vertical="center" shrinkToFit="1"/>
    </xf>
    <xf numFmtId="0" fontId="11" fillId="15" borderId="78" xfId="1" applyFill="1" applyBorder="1" applyAlignment="1">
      <alignment horizontal="left" vertical="center" shrinkToFit="1"/>
    </xf>
    <xf numFmtId="0" fontId="11" fillId="15" borderId="14" xfId="1" applyFill="1" applyBorder="1" applyAlignment="1">
      <alignment horizontal="left" vertical="center" shrinkToFit="1"/>
    </xf>
    <xf numFmtId="0" fontId="11" fillId="15" borderId="10" xfId="1" applyFill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11" fillId="13" borderId="0" xfId="1" applyFill="1" applyBorder="1" applyAlignment="1">
      <alignment horizontal="left" vertical="center" shrinkToFit="1"/>
    </xf>
    <xf numFmtId="0" fontId="11" fillId="13" borderId="8" xfId="1" applyFill="1" applyBorder="1" applyAlignment="1">
      <alignment horizontal="left" vertical="center" shrinkToFit="1"/>
    </xf>
    <xf numFmtId="0" fontId="2" fillId="19" borderId="7" xfId="0" applyFont="1" applyFill="1" applyBorder="1" applyAlignment="1">
      <alignment horizontal="center" vertical="center" wrapText="1" shrinkToFit="1"/>
    </xf>
    <xf numFmtId="0" fontId="2" fillId="19" borderId="9" xfId="0" applyFont="1" applyFill="1" applyBorder="1" applyAlignment="1">
      <alignment horizontal="center" vertical="center" wrapText="1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8" xfId="0" applyFont="1" applyBorder="1" applyAlignment="1">
      <alignment horizontal="left" vertical="center" shrinkToFit="1"/>
    </xf>
    <xf numFmtId="0" fontId="2" fillId="15" borderId="76" xfId="0" applyFont="1" applyFill="1" applyBorder="1" applyAlignment="1">
      <alignment horizontal="left" vertical="center" shrinkToFit="1"/>
    </xf>
    <xf numFmtId="0" fontId="2" fillId="15" borderId="77" xfId="0" applyFont="1" applyFill="1" applyBorder="1" applyAlignment="1">
      <alignment horizontal="left" vertical="center" shrinkToFit="1"/>
    </xf>
    <xf numFmtId="49" fontId="2" fillId="12" borderId="42" xfId="0" applyNumberFormat="1" applyFont="1" applyFill="1" applyBorder="1" applyAlignment="1">
      <alignment horizontal="center" vertical="center" shrinkToFit="1"/>
    </xf>
    <xf numFmtId="49" fontId="2" fillId="12" borderId="110" xfId="0" applyNumberFormat="1" applyFont="1" applyFill="1" applyBorder="1" applyAlignment="1">
      <alignment horizontal="center" vertical="center" shrinkToFit="1"/>
    </xf>
    <xf numFmtId="176" fontId="2" fillId="0" borderId="111" xfId="0" applyNumberFormat="1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shrinkToFit="1"/>
    </xf>
    <xf numFmtId="49" fontId="2" fillId="0" borderId="23" xfId="0" applyNumberFormat="1" applyFont="1" applyBorder="1" applyAlignment="1">
      <alignment horizontal="center" shrinkToFit="1"/>
    </xf>
    <xf numFmtId="49" fontId="2" fillId="0" borderId="17" xfId="0" applyNumberFormat="1" applyFont="1" applyBorder="1" applyAlignment="1">
      <alignment horizontal="center" shrinkToFit="1"/>
    </xf>
    <xf numFmtId="49" fontId="2" fillId="0" borderId="18" xfId="0" applyNumberFormat="1" applyFont="1" applyBorder="1" applyAlignment="1">
      <alignment horizontal="center" shrinkToFit="1"/>
    </xf>
    <xf numFmtId="49" fontId="2" fillId="0" borderId="25" xfId="0" applyNumberFormat="1" applyFont="1" applyBorder="1" applyAlignment="1">
      <alignment horizontal="center" shrinkToFit="1"/>
    </xf>
    <xf numFmtId="49" fontId="2" fillId="0" borderId="19" xfId="0" applyNumberFormat="1" applyFont="1" applyBorder="1" applyAlignment="1">
      <alignment horizontal="center" shrinkToFit="1"/>
    </xf>
    <xf numFmtId="49" fontId="2" fillId="0" borderId="20" xfId="0" applyNumberFormat="1" applyFont="1" applyBorder="1" applyAlignment="1">
      <alignment horizontal="center" shrinkToFit="1"/>
    </xf>
    <xf numFmtId="49" fontId="2" fillId="0" borderId="27" xfId="0" applyNumberFormat="1" applyFont="1" applyBorder="1" applyAlignment="1">
      <alignment horizontal="center" shrinkToFit="1"/>
    </xf>
    <xf numFmtId="49" fontId="2" fillId="0" borderId="21" xfId="0" applyNumberFormat="1" applyFont="1" applyBorder="1" applyAlignment="1">
      <alignment horizontal="center" shrinkToFit="1"/>
    </xf>
    <xf numFmtId="176" fontId="2" fillId="0" borderId="144" xfId="0" applyNumberFormat="1" applyFont="1" applyBorder="1" applyAlignment="1">
      <alignment horizontal="center" vertical="center" shrinkToFit="1"/>
    </xf>
    <xf numFmtId="176" fontId="2" fillId="0" borderId="146" xfId="0" applyNumberFormat="1" applyFont="1" applyBorder="1" applyAlignment="1">
      <alignment horizontal="center" vertical="center" shrinkToFit="1"/>
    </xf>
    <xf numFmtId="176" fontId="11" fillId="13" borderId="88" xfId="1" applyNumberFormat="1" applyFill="1" applyBorder="1" applyAlignment="1">
      <alignment horizontal="center" vertical="center" shrinkToFit="1"/>
    </xf>
    <xf numFmtId="176" fontId="11" fillId="13" borderId="90" xfId="1" applyNumberFormat="1" applyFill="1" applyBorder="1" applyAlignment="1">
      <alignment horizontal="center" vertical="center" shrinkToFit="1"/>
    </xf>
    <xf numFmtId="176" fontId="11" fillId="13" borderId="9" xfId="1" applyNumberFormat="1" applyFill="1" applyBorder="1" applyAlignment="1">
      <alignment horizontal="center" vertical="center" shrinkToFit="1"/>
    </xf>
    <xf numFmtId="176" fontId="11" fillId="13" borderId="10" xfId="1" applyNumberFormat="1" applyFill="1" applyBorder="1" applyAlignment="1">
      <alignment horizontal="center" vertical="center" shrinkToFit="1"/>
    </xf>
    <xf numFmtId="0" fontId="2" fillId="9" borderId="28" xfId="0" applyFont="1" applyFill="1" applyBorder="1" applyAlignment="1">
      <alignment horizontal="center" vertical="center" shrinkToFit="1"/>
    </xf>
    <xf numFmtId="0" fontId="2" fillId="9" borderId="29" xfId="0" applyFont="1" applyFill="1" applyBorder="1" applyAlignment="1">
      <alignment horizontal="center" vertical="center" shrinkToFit="1"/>
    </xf>
    <xf numFmtId="0" fontId="2" fillId="9" borderId="30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49" fontId="2" fillId="12" borderId="11" xfId="0" applyNumberFormat="1" applyFont="1" applyFill="1" applyBorder="1" applyAlignment="1">
      <alignment horizontal="center" vertical="center" shrinkToFit="1"/>
    </xf>
    <xf numFmtId="49" fontId="2" fillId="12" borderId="15" xfId="0" applyNumberFormat="1" applyFont="1" applyFill="1" applyBorder="1" applyAlignment="1">
      <alignment horizontal="center" vertical="center" shrinkToFit="1"/>
    </xf>
    <xf numFmtId="49" fontId="2" fillId="12" borderId="12" xfId="0" applyNumberFormat="1" applyFont="1" applyFill="1" applyBorder="1" applyAlignment="1">
      <alignment horizontal="center" vertical="center" shrinkToFit="1"/>
    </xf>
    <xf numFmtId="49" fontId="2" fillId="9" borderId="1" xfId="0" applyNumberFormat="1" applyFont="1" applyFill="1" applyBorder="1" applyAlignment="1">
      <alignment horizontal="center" vertical="center" shrinkToFit="1"/>
    </xf>
    <xf numFmtId="0" fontId="2" fillId="12" borderId="97" xfId="0" applyFont="1" applyFill="1" applyBorder="1" applyAlignment="1">
      <alignment horizontal="center" vertical="center" shrinkToFit="1"/>
    </xf>
    <xf numFmtId="0" fontId="2" fillId="12" borderId="6" xfId="0" applyFont="1" applyFill="1" applyBorder="1" applyAlignment="1">
      <alignment horizontal="center" vertical="center" shrinkToFit="1"/>
    </xf>
    <xf numFmtId="0" fontId="2" fillId="12" borderId="79" xfId="0" applyFont="1" applyFill="1" applyBorder="1" applyAlignment="1">
      <alignment horizontal="center" vertical="center" shrinkToFit="1"/>
    </xf>
    <xf numFmtId="0" fontId="2" fillId="12" borderId="8" xfId="0" applyFont="1" applyFill="1" applyBorder="1" applyAlignment="1">
      <alignment horizontal="center" vertical="center" shrinkToFit="1"/>
    </xf>
    <xf numFmtId="0" fontId="2" fillId="12" borderId="82" xfId="0" applyFont="1" applyFill="1" applyBorder="1" applyAlignment="1">
      <alignment horizontal="center" vertical="center" shrinkToFit="1"/>
    </xf>
    <xf numFmtId="0" fontId="2" fillId="12" borderId="10" xfId="0" applyFont="1" applyFill="1" applyBorder="1" applyAlignment="1">
      <alignment horizontal="center" vertical="center" shrinkToFit="1"/>
    </xf>
    <xf numFmtId="0" fontId="2" fillId="0" borderId="106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12" fillId="0" borderId="84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2" fillId="9" borderId="97" xfId="0" applyFont="1" applyFill="1" applyBorder="1" applyAlignment="1">
      <alignment horizontal="center" vertical="center" shrinkToFit="1"/>
    </xf>
    <xf numFmtId="0" fontId="2" fillId="9" borderId="6" xfId="0" applyFont="1" applyFill="1" applyBorder="1" applyAlignment="1">
      <alignment horizontal="center" vertical="center" shrinkToFit="1"/>
    </xf>
    <xf numFmtId="0" fontId="2" fillId="9" borderId="79" xfId="0" applyFont="1" applyFill="1" applyBorder="1" applyAlignment="1">
      <alignment horizontal="center" vertical="center" shrinkToFit="1"/>
    </xf>
    <xf numFmtId="0" fontId="2" fillId="9" borderId="8" xfId="0" applyFont="1" applyFill="1" applyBorder="1" applyAlignment="1">
      <alignment horizontal="center" vertical="center" shrinkToFit="1"/>
    </xf>
    <xf numFmtId="0" fontId="2" fillId="9" borderId="82" xfId="0" applyFont="1" applyFill="1" applyBorder="1" applyAlignment="1">
      <alignment horizontal="center" vertical="center" shrinkToFit="1"/>
    </xf>
    <xf numFmtId="0" fontId="2" fillId="9" borderId="10" xfId="0" applyFont="1" applyFill="1" applyBorder="1" applyAlignment="1">
      <alignment horizontal="center" vertical="center" shrinkToFit="1"/>
    </xf>
    <xf numFmtId="49" fontId="2" fillId="9" borderId="11" xfId="0" applyNumberFormat="1" applyFont="1" applyFill="1" applyBorder="1" applyAlignment="1">
      <alignment horizontal="center" vertical="center" shrinkToFit="1"/>
    </xf>
    <xf numFmtId="49" fontId="2" fillId="9" borderId="15" xfId="0" applyNumberFormat="1" applyFont="1" applyFill="1" applyBorder="1" applyAlignment="1">
      <alignment horizontal="center" vertical="center" shrinkToFit="1"/>
    </xf>
    <xf numFmtId="49" fontId="2" fillId="9" borderId="12" xfId="0" applyNumberFormat="1" applyFont="1" applyFill="1" applyBorder="1" applyAlignment="1">
      <alignment horizontal="center" vertical="center" shrinkToFit="1"/>
    </xf>
    <xf numFmtId="176" fontId="2" fillId="16" borderId="9" xfId="0" applyNumberFormat="1" applyFont="1" applyFill="1" applyBorder="1" applyAlignment="1">
      <alignment horizontal="center" vertical="center" shrinkToFit="1"/>
    </xf>
    <xf numFmtId="176" fontId="2" fillId="16" borderId="2" xfId="0" applyNumberFormat="1" applyFont="1" applyFill="1" applyBorder="1" applyAlignment="1">
      <alignment horizontal="center" vertical="center" shrinkToFit="1"/>
    </xf>
    <xf numFmtId="49" fontId="2" fillId="18" borderId="15" xfId="0" applyNumberFormat="1" applyFont="1" applyFill="1" applyBorder="1" applyAlignment="1">
      <alignment horizontal="center" vertical="center" shrinkToFit="1"/>
    </xf>
    <xf numFmtId="0" fontId="2" fillId="16" borderId="90" xfId="0" applyFont="1" applyFill="1" applyBorder="1" applyAlignment="1">
      <alignment horizontal="left" vertical="center" shrinkToFit="1"/>
    </xf>
    <xf numFmtId="176" fontId="11" fillId="16" borderId="88" xfId="1" applyNumberFormat="1" applyFill="1" applyBorder="1" applyAlignment="1">
      <alignment horizontal="center" vertical="center" shrinkToFit="1"/>
    </xf>
    <xf numFmtId="176" fontId="11" fillId="16" borderId="90" xfId="1" applyNumberFormat="1" applyFill="1" applyBorder="1" applyAlignment="1">
      <alignment horizontal="center" vertical="center" shrinkToFit="1"/>
    </xf>
    <xf numFmtId="176" fontId="2" fillId="0" borderId="83" xfId="0" applyNumberFormat="1" applyFont="1" applyBorder="1" applyAlignment="1">
      <alignment horizontal="center" vertical="center" shrinkToFit="1"/>
    </xf>
    <xf numFmtId="176" fontId="2" fillId="0" borderId="86" xfId="0" applyNumberFormat="1" applyFont="1" applyBorder="1" applyAlignment="1">
      <alignment horizontal="center" vertical="center" shrinkToFit="1"/>
    </xf>
    <xf numFmtId="0" fontId="2" fillId="9" borderId="80" xfId="0" applyFont="1" applyFill="1" applyBorder="1" applyAlignment="1">
      <alignment horizontal="center" vertical="center" shrinkToFit="1"/>
    </xf>
    <xf numFmtId="0" fontId="2" fillId="9" borderId="49" xfId="0" applyFont="1" applyFill="1" applyBorder="1" applyAlignment="1">
      <alignment horizontal="center" vertical="center" shrinkToFit="1"/>
    </xf>
    <xf numFmtId="0" fontId="2" fillId="17" borderId="79" xfId="0" applyFont="1" applyFill="1" applyBorder="1" applyAlignment="1">
      <alignment horizontal="center" vertical="center" shrinkToFit="1"/>
    </xf>
    <xf numFmtId="0" fontId="2" fillId="17" borderId="8" xfId="0" applyFont="1" applyFill="1" applyBorder="1" applyAlignment="1">
      <alignment horizontal="center" vertical="center" shrinkToFit="1"/>
    </xf>
    <xf numFmtId="0" fontId="2" fillId="17" borderId="82" xfId="0" applyFont="1" applyFill="1" applyBorder="1" applyAlignment="1">
      <alignment horizontal="center" vertical="center" shrinkToFit="1"/>
    </xf>
    <xf numFmtId="0" fontId="2" fillId="17" borderId="10" xfId="0" applyFont="1" applyFill="1" applyBorder="1" applyAlignment="1">
      <alignment horizontal="center" vertical="center" shrinkToFit="1"/>
    </xf>
    <xf numFmtId="176" fontId="2" fillId="0" borderId="118" xfId="0" applyNumberFormat="1" applyFont="1" applyBorder="1" applyAlignment="1">
      <alignment horizontal="center" vertical="center" shrinkToFit="1"/>
    </xf>
    <xf numFmtId="176" fontId="2" fillId="0" borderId="117" xfId="0" applyNumberFormat="1" applyFont="1" applyBorder="1" applyAlignment="1">
      <alignment horizontal="center" vertical="center" shrinkToFit="1"/>
    </xf>
    <xf numFmtId="176" fontId="2" fillId="0" borderId="123" xfId="0" applyNumberFormat="1" applyFont="1" applyBorder="1" applyAlignment="1">
      <alignment horizontal="center" vertical="center" shrinkToFit="1"/>
    </xf>
    <xf numFmtId="176" fontId="2" fillId="0" borderId="12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9" borderId="46" xfId="0" applyFont="1" applyFill="1" applyBorder="1" applyAlignment="1">
      <alignment horizontal="center" vertical="center" wrapText="1" shrinkToFit="1"/>
    </xf>
    <xf numFmtId="0" fontId="2" fillId="9" borderId="1" xfId="0" applyFont="1" applyFill="1" applyBorder="1" applyAlignment="1">
      <alignment horizontal="center" vertical="center" wrapText="1" shrinkToFit="1"/>
    </xf>
    <xf numFmtId="0" fontId="2" fillId="2" borderId="84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shrinkToFit="1"/>
    </xf>
    <xf numFmtId="0" fontId="22" fillId="0" borderId="88" xfId="0" applyFont="1" applyBorder="1" applyAlignment="1">
      <alignment horizontal="left" vertical="center" shrinkToFit="1"/>
    </xf>
    <xf numFmtId="0" fontId="22" fillId="0" borderId="89" xfId="0" applyFont="1" applyBorder="1" applyAlignment="1">
      <alignment horizontal="left" vertical="center" shrinkToFit="1"/>
    </xf>
    <xf numFmtId="0" fontId="22" fillId="0" borderId="90" xfId="0" applyFont="1" applyBorder="1" applyAlignment="1">
      <alignment horizontal="left" vertical="center" shrinkToFit="1"/>
    </xf>
    <xf numFmtId="0" fontId="22" fillId="0" borderId="9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" fillId="0" borderId="83" xfId="0" applyFont="1" applyBorder="1" applyAlignment="1">
      <alignment horizontal="center" vertical="center" wrapText="1" shrinkToFit="1"/>
    </xf>
    <xf numFmtId="0" fontId="2" fillId="0" borderId="145" xfId="0" applyFont="1" applyBorder="1" applyAlignment="1">
      <alignment horizontal="center" vertical="center" wrapText="1" shrinkToFit="1"/>
    </xf>
    <xf numFmtId="49" fontId="2" fillId="9" borderId="40" xfId="0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 shrinkToFit="1"/>
    </xf>
    <xf numFmtId="0" fontId="6" fillId="0" borderId="8" xfId="0" applyFont="1" applyBorder="1" applyAlignment="1">
      <alignment horizontal="left" vertical="top" shrinkToFit="1"/>
    </xf>
    <xf numFmtId="0" fontId="2" fillId="6" borderId="0" xfId="0" applyFont="1" applyFill="1" applyAlignment="1">
      <alignment horizontal="center" vertical="center" shrinkToFit="1"/>
    </xf>
    <xf numFmtId="0" fontId="2" fillId="12" borderId="46" xfId="0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shrinkToFit="1"/>
    </xf>
    <xf numFmtId="49" fontId="2" fillId="12" borderId="1" xfId="0" applyNumberFormat="1" applyFont="1" applyFill="1" applyBorder="1" applyAlignment="1">
      <alignment horizontal="center" vertical="center" shrinkToFit="1"/>
    </xf>
    <xf numFmtId="0" fontId="2" fillId="0" borderId="40" xfId="0" applyFont="1" applyBorder="1" applyAlignment="1">
      <alignment horizontal="left" vertical="center" shrinkToFit="1"/>
    </xf>
    <xf numFmtId="0" fontId="2" fillId="9" borderId="79" xfId="0" applyFont="1" applyFill="1" applyBorder="1" applyAlignment="1">
      <alignment horizontal="center" vertical="center" wrapText="1" shrinkToFit="1"/>
    </xf>
    <xf numFmtId="0" fontId="2" fillId="9" borderId="8" xfId="0" applyFont="1" applyFill="1" applyBorder="1" applyAlignment="1">
      <alignment horizontal="center" vertical="center" wrapText="1" shrinkToFit="1"/>
    </xf>
    <xf numFmtId="0" fontId="2" fillId="9" borderId="80" xfId="0" applyFont="1" applyFill="1" applyBorder="1" applyAlignment="1">
      <alignment horizontal="center" vertical="center" wrapText="1" shrinkToFit="1"/>
    </xf>
    <xf numFmtId="0" fontId="2" fillId="9" borderId="49" xfId="0" applyFont="1" applyFill="1" applyBorder="1" applyAlignment="1">
      <alignment horizontal="center" vertical="center" wrapText="1" shrinkToFit="1"/>
    </xf>
    <xf numFmtId="49" fontId="2" fillId="9" borderId="108" xfId="0" applyNumberFormat="1" applyFont="1" applyFill="1" applyBorder="1" applyAlignment="1">
      <alignment horizontal="center" vertical="center" shrinkToFit="1"/>
    </xf>
    <xf numFmtId="49" fontId="2" fillId="12" borderId="22" xfId="0" applyNumberFormat="1" applyFont="1" applyFill="1" applyBorder="1" applyAlignment="1">
      <alignment horizontal="center" vertical="center" shrinkToFit="1"/>
    </xf>
    <xf numFmtId="49" fontId="2" fillId="12" borderId="24" xfId="0" applyNumberFormat="1" applyFont="1" applyFill="1" applyBorder="1" applyAlignment="1">
      <alignment horizontal="center" vertical="center" shrinkToFit="1"/>
    </xf>
    <xf numFmtId="49" fontId="2" fillId="12" borderId="26" xfId="0" applyNumberFormat="1" applyFont="1" applyFill="1" applyBorder="1" applyAlignment="1">
      <alignment horizontal="center" vertical="center" shrinkToFit="1"/>
    </xf>
    <xf numFmtId="49" fontId="2" fillId="6" borderId="40" xfId="0" applyNumberFormat="1" applyFont="1" applyFill="1" applyBorder="1" applyAlignment="1">
      <alignment horizontal="center" vertical="center" shrinkToFit="1"/>
    </xf>
    <xf numFmtId="0" fontId="2" fillId="17" borderId="97" xfId="0" applyFont="1" applyFill="1" applyBorder="1" applyAlignment="1">
      <alignment horizontal="center" vertical="center" shrinkToFit="1"/>
    </xf>
    <xf numFmtId="0" fontId="2" fillId="17" borderId="6" xfId="0" applyFont="1" applyFill="1" applyBorder="1" applyAlignment="1">
      <alignment horizontal="center" vertical="center" shrinkToFit="1"/>
    </xf>
    <xf numFmtId="0" fontId="2" fillId="12" borderId="80" xfId="0" applyFont="1" applyFill="1" applyBorder="1" applyAlignment="1">
      <alignment horizontal="center" vertical="center" shrinkToFit="1"/>
    </xf>
    <xf numFmtId="0" fontId="2" fillId="12" borderId="49" xfId="0" applyFont="1" applyFill="1" applyBorder="1" applyAlignment="1">
      <alignment horizontal="center" vertical="center" shrinkToFit="1"/>
    </xf>
    <xf numFmtId="176" fontId="7" fillId="0" borderId="51" xfId="0" applyNumberFormat="1" applyFont="1" applyBorder="1" applyAlignment="1">
      <alignment horizontal="center" vertical="center" shrinkToFit="1"/>
    </xf>
    <xf numFmtId="176" fontId="7" fillId="0" borderId="52" xfId="0" applyNumberFormat="1" applyFont="1" applyBorder="1" applyAlignment="1">
      <alignment horizontal="center" vertical="center" shrinkToFit="1"/>
    </xf>
    <xf numFmtId="176" fontId="7" fillId="0" borderId="53" xfId="0" applyNumberFormat="1" applyFont="1" applyBorder="1" applyAlignment="1">
      <alignment horizontal="center" vertical="center" shrinkToFit="1"/>
    </xf>
    <xf numFmtId="0" fontId="2" fillId="6" borderId="80" xfId="0" applyFont="1" applyFill="1" applyBorder="1" applyAlignment="1">
      <alignment horizontal="center" vertical="center" shrinkToFit="1"/>
    </xf>
    <xf numFmtId="0" fontId="2" fillId="6" borderId="49" xfId="0" applyFont="1" applyFill="1" applyBorder="1" applyAlignment="1">
      <alignment horizontal="center" vertical="center" shrinkToFit="1"/>
    </xf>
    <xf numFmtId="176" fontId="2" fillId="0" borderId="69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48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left" vertical="center" shrinkToFit="1"/>
    </xf>
    <xf numFmtId="177" fontId="11" fillId="0" borderId="114" xfId="1" applyNumberFormat="1" applyFill="1" applyBorder="1" applyAlignment="1">
      <alignment horizontal="center" vertical="center" shrinkToFit="1"/>
    </xf>
    <xf numFmtId="177" fontId="11" fillId="0" borderId="69" xfId="1" applyNumberFormat="1" applyFill="1" applyBorder="1" applyAlignment="1">
      <alignment horizontal="center" vertical="center" shrinkToFit="1"/>
    </xf>
    <xf numFmtId="177" fontId="11" fillId="0" borderId="47" xfId="1" applyNumberFormat="1" applyFill="1" applyBorder="1" applyAlignment="1">
      <alignment horizontal="center" vertical="center" shrinkToFit="1"/>
    </xf>
    <xf numFmtId="177" fontId="11" fillId="0" borderId="49" xfId="1" applyNumberForma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38" xfId="0" applyFont="1" applyFill="1" applyBorder="1" applyAlignment="1">
      <alignment horizontal="center" vertical="center" shrinkToFit="1"/>
    </xf>
    <xf numFmtId="0" fontId="2" fillId="15" borderId="0" xfId="0" applyFont="1" applyFill="1" applyAlignment="1">
      <alignment horizontal="left" vertical="center" shrinkToFit="1"/>
    </xf>
    <xf numFmtId="0" fontId="2" fillId="15" borderId="78" xfId="0" applyFont="1" applyFill="1" applyBorder="1" applyAlignment="1">
      <alignment horizontal="left" vertical="center" shrinkToFit="1"/>
    </xf>
    <xf numFmtId="0" fontId="2" fillId="15" borderId="79" xfId="0" applyFont="1" applyFill="1" applyBorder="1" applyAlignment="1">
      <alignment horizontal="center" vertical="top" shrinkToFit="1"/>
    </xf>
    <xf numFmtId="0" fontId="2" fillId="15" borderId="8" xfId="0" applyFont="1" applyFill="1" applyBorder="1" applyAlignment="1">
      <alignment horizontal="center" vertical="top" shrinkToFit="1"/>
    </xf>
    <xf numFmtId="0" fontId="2" fillId="15" borderId="82" xfId="0" applyFont="1" applyFill="1" applyBorder="1" applyAlignment="1">
      <alignment horizontal="center" vertical="center" shrinkToFit="1"/>
    </xf>
    <xf numFmtId="0" fontId="2" fillId="15" borderId="10" xfId="0" applyFont="1" applyFill="1" applyBorder="1" applyAlignment="1">
      <alignment horizontal="center" vertical="center" shrinkToFit="1"/>
    </xf>
    <xf numFmtId="0" fontId="2" fillId="15" borderId="79" xfId="0" applyFont="1" applyFill="1" applyBorder="1" applyAlignment="1">
      <alignment horizontal="left" vertical="top" shrinkToFit="1"/>
    </xf>
    <xf numFmtId="0" fontId="2" fillId="15" borderId="8" xfId="0" applyFont="1" applyFill="1" applyBorder="1" applyAlignment="1">
      <alignment horizontal="left" vertical="top" shrinkToFit="1"/>
    </xf>
    <xf numFmtId="49" fontId="2" fillId="13" borderId="5" xfId="0" applyNumberFormat="1" applyFont="1" applyFill="1" applyBorder="1" applyAlignment="1">
      <alignment horizontal="left" vertical="center" shrinkToFit="1"/>
    </xf>
    <xf numFmtId="49" fontId="2" fillId="13" borderId="13" xfId="0" applyNumberFormat="1" applyFont="1" applyFill="1" applyBorder="1" applyAlignment="1">
      <alignment horizontal="left" vertical="center" shrinkToFit="1"/>
    </xf>
    <xf numFmtId="49" fontId="2" fillId="13" borderId="6" xfId="0" applyNumberFormat="1" applyFont="1" applyFill="1" applyBorder="1" applyAlignment="1">
      <alignment horizontal="left" vertical="center" shrinkToFit="1"/>
    </xf>
    <xf numFmtId="49" fontId="2" fillId="13" borderId="9" xfId="0" applyNumberFormat="1" applyFont="1" applyFill="1" applyBorder="1" applyAlignment="1">
      <alignment horizontal="left" vertical="center" shrinkToFit="1"/>
    </xf>
    <xf numFmtId="49" fontId="2" fillId="13" borderId="14" xfId="0" applyNumberFormat="1" applyFont="1" applyFill="1" applyBorder="1" applyAlignment="1">
      <alignment horizontal="left" vertical="center" shrinkToFit="1"/>
    </xf>
    <xf numFmtId="49" fontId="2" fillId="13" borderId="10" xfId="0" applyNumberFormat="1" applyFont="1" applyFill="1" applyBorder="1" applyAlignment="1">
      <alignment horizontal="left" vertical="center" shrinkToFit="1"/>
    </xf>
    <xf numFmtId="0" fontId="2" fillId="24" borderId="143" xfId="0" applyFont="1" applyFill="1" applyBorder="1" applyAlignment="1">
      <alignment horizontal="center" vertical="center" shrinkToFit="1"/>
    </xf>
    <xf numFmtId="0" fontId="2" fillId="24" borderId="142" xfId="0" applyFont="1" applyFill="1" applyBorder="1" applyAlignment="1">
      <alignment horizontal="center" vertical="center" shrinkToFit="1"/>
    </xf>
    <xf numFmtId="0" fontId="2" fillId="24" borderId="84" xfId="0" applyFont="1" applyFill="1" applyBorder="1" applyAlignment="1">
      <alignment horizontal="center" vertical="center" shrinkToFit="1"/>
    </xf>
    <xf numFmtId="0" fontId="2" fillId="24" borderId="54" xfId="0" applyFont="1" applyFill="1" applyBorder="1" applyAlignment="1">
      <alignment horizontal="center" vertical="center" shrinkToFit="1"/>
    </xf>
    <xf numFmtId="0" fontId="2" fillId="24" borderId="80" xfId="0" applyFont="1" applyFill="1" applyBorder="1" applyAlignment="1">
      <alignment horizontal="center" vertical="center" shrinkToFit="1"/>
    </xf>
    <xf numFmtId="0" fontId="2" fillId="24" borderId="48" xfId="0" applyFont="1" applyFill="1" applyBorder="1" applyAlignment="1">
      <alignment horizontal="center" vertical="center" shrinkToFit="1"/>
    </xf>
    <xf numFmtId="176" fontId="11" fillId="13" borderId="5" xfId="1" applyNumberFormat="1" applyFill="1" applyBorder="1" applyAlignment="1">
      <alignment horizontal="center" vertical="center" shrinkToFit="1"/>
    </xf>
    <xf numFmtId="176" fontId="11" fillId="13" borderId="6" xfId="1" applyNumberFormat="1" applyFill="1" applyBorder="1" applyAlignment="1">
      <alignment horizontal="center" vertical="center" shrinkToFit="1"/>
    </xf>
    <xf numFmtId="49" fontId="2" fillId="5" borderId="40" xfId="0" applyNumberFormat="1" applyFont="1" applyFill="1" applyBorder="1" applyAlignment="1">
      <alignment horizontal="center" vertical="center" shrinkToFit="1"/>
    </xf>
    <xf numFmtId="0" fontId="2" fillId="15" borderId="7" xfId="0" applyFont="1" applyFill="1" applyBorder="1" applyAlignment="1">
      <alignment horizontal="left" vertical="center" shrinkToFit="1"/>
    </xf>
    <xf numFmtId="176" fontId="11" fillId="16" borderId="13" xfId="1" applyNumberFormat="1" applyFill="1" applyBorder="1" applyAlignment="1">
      <alignment horizontal="center" vertical="center" shrinkToFit="1"/>
    </xf>
    <xf numFmtId="176" fontId="11" fillId="16" borderId="14" xfId="1" applyNumberFormat="1" applyFill="1" applyBorder="1" applyAlignment="1">
      <alignment horizontal="center" vertical="center" shrinkToFit="1"/>
    </xf>
    <xf numFmtId="0" fontId="2" fillId="21" borderId="9" xfId="0" applyFont="1" applyFill="1" applyBorder="1" applyAlignment="1">
      <alignment horizontal="left" vertical="center" shrinkToFit="1"/>
    </xf>
    <xf numFmtId="0" fontId="2" fillId="21" borderId="14" xfId="0" applyFont="1" applyFill="1" applyBorder="1" applyAlignment="1">
      <alignment horizontal="left" vertical="center" shrinkToFit="1"/>
    </xf>
    <xf numFmtId="0" fontId="2" fillId="21" borderId="10" xfId="0" applyFont="1" applyFill="1" applyBorder="1" applyAlignment="1">
      <alignment horizontal="left" vertical="center" shrinkToFit="1"/>
    </xf>
    <xf numFmtId="0" fontId="2" fillId="5" borderId="80" xfId="0" applyFont="1" applyFill="1" applyBorder="1" applyAlignment="1">
      <alignment horizontal="center" vertical="center" shrinkToFit="1"/>
    </xf>
    <xf numFmtId="0" fontId="2" fillId="5" borderId="49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99"/>
      <color rgb="FF99FF99"/>
      <color rgb="FFCCFFCC"/>
      <color rgb="FFFF99CC"/>
      <color rgb="FFFFFFCC"/>
      <color rgb="FFCCFFFF"/>
      <color rgb="FFCCCCFF"/>
      <color rgb="FF99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660400</xdr:colOff>
      <xdr:row>25</xdr:row>
      <xdr:rowOff>241300</xdr:rowOff>
    </xdr:from>
    <xdr:to>
      <xdr:col>5</xdr:col>
      <xdr:colOff>673100</xdr:colOff>
      <xdr:row>27</xdr:row>
      <xdr:rowOff>38100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2603500" y="6515100"/>
          <a:ext cx="69850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660400</xdr:colOff>
      <xdr:row>25</xdr:row>
      <xdr:rowOff>215900</xdr:rowOff>
    </xdr:from>
    <xdr:to>
      <xdr:col>14</xdr:col>
      <xdr:colOff>0</xdr:colOff>
      <xdr:row>27</xdr:row>
      <xdr:rowOff>38100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8089900" y="6489700"/>
          <a:ext cx="711200" cy="330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0</xdr:row>
      <xdr:rowOff>103194</xdr:rowOff>
    </xdr:from>
    <xdr:to>
      <xdr:col>10</xdr:col>
      <xdr:colOff>282207</xdr:colOff>
      <xdr:row>21</xdr:row>
      <xdr:rowOff>99569</xdr:rowOff>
    </xdr:to>
    <xdr:pic>
      <xdr:nvPicPr>
        <xdr:cNvPr id="2" name="図 1" descr="あっかんべーBP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03194"/>
          <a:ext cx="3749307" cy="366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103194</xdr:rowOff>
    </xdr:from>
    <xdr:to>
      <xdr:col>4</xdr:col>
      <xdr:colOff>568800</xdr:colOff>
      <xdr:row>21</xdr:row>
      <xdr:rowOff>99569</xdr:rowOff>
    </xdr:to>
    <xdr:pic>
      <xdr:nvPicPr>
        <xdr:cNvPr id="3" name="図 2" descr="あっかんべ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94"/>
          <a:ext cx="3299300" cy="366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381000</xdr:colOff>
      <xdr:row>0</xdr:row>
      <xdr:rowOff>103194</xdr:rowOff>
    </xdr:from>
    <xdr:to>
      <xdr:col>16</xdr:col>
      <xdr:colOff>34200</xdr:colOff>
      <xdr:row>21</xdr:row>
      <xdr:rowOff>99569</xdr:rowOff>
    </xdr:to>
    <xdr:pic>
      <xdr:nvPicPr>
        <xdr:cNvPr id="4" name="図 3" descr="あっかんべー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0" y="103194"/>
          <a:ext cx="3748950" cy="366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92"/>
  <sheetViews>
    <sheetView tabSelected="1" zoomScaleNormal="100" workbookViewId="0">
      <selection activeCell="E10" sqref="E10:Y12"/>
    </sheetView>
  </sheetViews>
  <sheetFormatPr baseColWidth="10" defaultColWidth="8.83203125" defaultRowHeight="14"/>
  <cols>
    <col min="1" max="2" width="3.6640625" customWidth="1"/>
    <col min="3" max="3" width="9.1640625" customWidth="1"/>
    <col min="7" max="7" width="9" customWidth="1"/>
    <col min="24" max="26" width="9" customWidth="1"/>
    <col min="27" max="27" width="3.6640625" customWidth="1"/>
  </cols>
  <sheetData>
    <row r="1" spans="1:27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20" customHeight="1" thickBot="1">
      <c r="A2" s="58"/>
      <c r="AA2" s="58"/>
    </row>
    <row r="3" spans="1:27" ht="20" customHeight="1">
      <c r="A3" s="58"/>
      <c r="C3" s="126" t="s">
        <v>503</v>
      </c>
      <c r="D3" s="127"/>
      <c r="E3" s="128"/>
      <c r="O3" s="2"/>
      <c r="P3" s="2"/>
      <c r="Q3" s="2"/>
      <c r="R3" s="2"/>
      <c r="S3" s="2"/>
      <c r="T3" s="2"/>
      <c r="U3" s="2"/>
      <c r="V3" s="2"/>
      <c r="AA3" s="58"/>
    </row>
    <row r="4" spans="1:27" ht="20" customHeight="1" thickBot="1">
      <c r="A4" s="58"/>
      <c r="C4" s="129"/>
      <c r="D4" s="130"/>
      <c r="E4" s="131"/>
      <c r="O4" s="2"/>
      <c r="P4" s="2"/>
      <c r="Q4" s="2"/>
      <c r="R4" s="2"/>
      <c r="S4" s="2"/>
      <c r="T4" s="2"/>
      <c r="U4" s="2"/>
      <c r="V4" s="2"/>
      <c r="AA4" s="58"/>
    </row>
    <row r="5" spans="1:27" ht="20" customHeight="1">
      <c r="A5" s="58"/>
      <c r="D5" s="123" t="s">
        <v>509</v>
      </c>
      <c r="E5" s="125" t="s">
        <v>541</v>
      </c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AA5" s="58"/>
    </row>
    <row r="6" spans="1:27" ht="20" customHeight="1">
      <c r="A6" s="58"/>
      <c r="D6" s="123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AA6" s="58"/>
    </row>
    <row r="7" spans="1:27" ht="20" customHeight="1">
      <c r="A7" s="58"/>
      <c r="D7" s="123" t="s">
        <v>509</v>
      </c>
      <c r="E7" s="124" t="s">
        <v>504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AA7" s="58"/>
    </row>
    <row r="8" spans="1:27" ht="20" customHeight="1">
      <c r="A8" s="58"/>
      <c r="D8" s="123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AA8" s="58"/>
    </row>
    <row r="9" spans="1:27" ht="20" customHeight="1">
      <c r="A9" s="58"/>
      <c r="D9" s="123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AA9" s="58"/>
    </row>
    <row r="10" spans="1:27" ht="20" customHeight="1">
      <c r="A10" s="58"/>
      <c r="D10" s="123" t="s">
        <v>509</v>
      </c>
      <c r="E10" s="124" t="s">
        <v>577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AA10" s="58"/>
    </row>
    <row r="11" spans="1:27" ht="20" customHeight="1">
      <c r="A11" s="58"/>
      <c r="D11" s="123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AA11" s="58"/>
    </row>
    <row r="12" spans="1:27" ht="20" customHeight="1">
      <c r="A12" s="58"/>
      <c r="D12" s="123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AA12" s="58"/>
    </row>
    <row r="13" spans="1:27" ht="20" customHeight="1">
      <c r="A13" s="58"/>
      <c r="D13" s="123" t="s">
        <v>509</v>
      </c>
      <c r="E13" s="124" t="s">
        <v>507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AA13" s="58"/>
    </row>
    <row r="14" spans="1:27" ht="20" customHeight="1">
      <c r="A14" s="58"/>
      <c r="D14" s="123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AA14" s="58"/>
    </row>
    <row r="15" spans="1:27" ht="20" customHeight="1">
      <c r="A15" s="58"/>
      <c r="D15" s="123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AA15" s="58"/>
    </row>
    <row r="16" spans="1:27" ht="20" customHeight="1">
      <c r="A16" s="58"/>
      <c r="D16" s="123" t="s">
        <v>509</v>
      </c>
      <c r="E16" s="124" t="s">
        <v>510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AA16" s="58"/>
    </row>
    <row r="17" spans="1:27" ht="20" customHeight="1">
      <c r="A17" s="58"/>
      <c r="D17" s="123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AA17" s="58"/>
    </row>
    <row r="18" spans="1:27" ht="20" customHeight="1">
      <c r="A18" s="58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AA18" s="58"/>
    </row>
    <row r="19" spans="1:27" ht="20" customHeight="1">
      <c r="A19" s="58"/>
      <c r="D19" s="123" t="s">
        <v>509</v>
      </c>
      <c r="E19" s="124" t="s">
        <v>508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AA19" s="58"/>
    </row>
    <row r="20" spans="1:27" ht="20" customHeight="1">
      <c r="A20" s="58"/>
      <c r="D20" s="123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AA20" s="58"/>
    </row>
    <row r="21" spans="1:27" ht="20" customHeight="1">
      <c r="A21" s="58"/>
      <c r="D21" s="123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AA21" s="58"/>
    </row>
    <row r="22" spans="1:27" ht="20" customHeight="1">
      <c r="A22" s="58"/>
      <c r="D22" s="123" t="s">
        <v>509</v>
      </c>
      <c r="E22" s="124" t="s">
        <v>545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AA22" s="58"/>
    </row>
    <row r="23" spans="1:27" ht="20" customHeight="1">
      <c r="A23" s="58"/>
      <c r="D23" s="123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AA23" s="58"/>
    </row>
    <row r="24" spans="1:27" ht="20" customHeight="1">
      <c r="A24" s="58"/>
      <c r="D24" s="123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AA24" s="58"/>
    </row>
    <row r="25" spans="1:27" ht="20" customHeight="1">
      <c r="A25" s="58"/>
      <c r="D25" s="132" t="s">
        <v>511</v>
      </c>
      <c r="E25" s="122"/>
      <c r="F25" s="46"/>
      <c r="G25" s="46"/>
      <c r="H25" s="46"/>
      <c r="L25" s="122" t="s">
        <v>513</v>
      </c>
      <c r="M25" s="122"/>
      <c r="N25" s="46"/>
      <c r="O25" s="46"/>
      <c r="P25" s="46"/>
      <c r="Q25" s="2"/>
      <c r="R25" s="2"/>
      <c r="S25" s="2"/>
      <c r="T25" s="2"/>
      <c r="U25" s="2"/>
      <c r="V25" s="2"/>
      <c r="AA25" s="58"/>
    </row>
    <row r="26" spans="1:27" ht="20" customHeight="1">
      <c r="A26" s="58"/>
      <c r="D26" s="122"/>
      <c r="E26" s="122"/>
      <c r="F26" s="46"/>
      <c r="G26" s="46"/>
      <c r="H26" s="46"/>
      <c r="L26" s="122"/>
      <c r="M26" s="122"/>
      <c r="N26" s="46"/>
      <c r="O26" s="46"/>
      <c r="P26" s="46"/>
      <c r="Q26" s="2"/>
      <c r="R26" s="2"/>
      <c r="S26" s="2"/>
      <c r="T26" s="2"/>
      <c r="U26" s="2"/>
      <c r="V26" s="2"/>
      <c r="AA26" s="58"/>
    </row>
    <row r="27" spans="1:27" ht="20" customHeight="1">
      <c r="A27" s="58"/>
      <c r="D27" s="46"/>
      <c r="E27" s="46"/>
      <c r="F27" s="46"/>
      <c r="G27" s="46"/>
      <c r="H27" s="46"/>
      <c r="L27" s="46"/>
      <c r="M27" s="46"/>
      <c r="N27" s="46"/>
      <c r="O27" s="46"/>
      <c r="P27" s="46"/>
      <c r="Q27" s="2"/>
      <c r="R27" s="2"/>
      <c r="S27" s="2"/>
      <c r="T27" s="2"/>
      <c r="U27" s="2"/>
      <c r="V27" s="2"/>
      <c r="AA27" s="58"/>
    </row>
    <row r="28" spans="1:27" ht="20" customHeight="1">
      <c r="A28" s="58"/>
      <c r="D28" s="46"/>
      <c r="E28" s="46"/>
      <c r="F28" s="46"/>
      <c r="G28" s="122" t="s">
        <v>515</v>
      </c>
      <c r="H28" s="122"/>
      <c r="L28" s="46"/>
      <c r="M28" s="46"/>
      <c r="N28" s="46"/>
      <c r="O28" s="122" t="s">
        <v>514</v>
      </c>
      <c r="P28" s="122"/>
      <c r="Q28" s="2"/>
      <c r="R28" s="2"/>
      <c r="S28" s="2"/>
      <c r="T28" s="2"/>
      <c r="U28" s="2"/>
      <c r="V28" s="2"/>
      <c r="AA28" s="58"/>
    </row>
    <row r="29" spans="1:27" ht="20" customHeight="1">
      <c r="A29" s="58"/>
      <c r="D29" s="46"/>
      <c r="E29" s="46"/>
      <c r="F29" s="46"/>
      <c r="G29" s="122"/>
      <c r="H29" s="122"/>
      <c r="L29" s="46"/>
      <c r="M29" s="46"/>
      <c r="N29" s="46"/>
      <c r="O29" s="122"/>
      <c r="P29" s="122"/>
      <c r="Q29" s="2"/>
      <c r="R29" s="2"/>
      <c r="S29" s="2"/>
      <c r="T29" s="2"/>
      <c r="U29" s="2"/>
      <c r="V29" s="2"/>
      <c r="AA29" s="58"/>
    </row>
    <row r="30" spans="1:27" ht="20" customHeight="1">
      <c r="A30" s="58"/>
      <c r="AA30" s="58"/>
    </row>
    <row r="31" spans="1:27" ht="20" customHeight="1">
      <c r="A31" s="58"/>
      <c r="AA31" s="58"/>
    </row>
    <row r="32" spans="1:27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</row>
    <row r="33" spans="1:2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" customFormat="1" ht="1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1" customFormat="1" ht="1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1" customFormat="1" ht="1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s="1" customFormat="1" ht="1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s="1" customFormat="1" ht="1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1" customFormat="1" ht="1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s="1" customFormat="1" ht="1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1" customFormat="1" ht="1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s="1" customFormat="1" ht="1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1" customFormat="1" ht="1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1" customFormat="1" ht="1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1" customFormat="1" ht="1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1" customFormat="1" ht="1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s="1" customFormat="1" ht="1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s="1" customFormat="1" ht="1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s="1" customFormat="1" ht="1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s="1" customFormat="1" ht="1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s="1" customFormat="1" ht="1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s="1" customFormat="1" ht="1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s="1" customFormat="1" ht="1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s="1" customFormat="1" ht="1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s="1" customFormat="1" ht="1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s="1" customFormat="1" ht="1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s="1" customFormat="1" ht="1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s="1" customFormat="1" ht="1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s="1" customFormat="1" ht="1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s="1" customFormat="1" ht="1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s="1" customFormat="1" ht="1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s="1" customFormat="1" ht="1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s="1" customFormat="1" ht="1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s="1" customFormat="1" ht="1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90" s="1" customFormat="1" ht="1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90" s="1" customFormat="1" ht="1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90" s="1" customFormat="1" ht="1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90" s="1" customFormat="1" ht="1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90" s="1" customFormat="1" ht="1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90" s="1" customFormat="1" ht="1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90" s="1" customFormat="1" ht="1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90" s="1" customFormat="1" ht="1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90" s="1" customFormat="1" ht="1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90" s="10" customFormat="1" ht="1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</row>
    <row r="75" spans="1:90" s="10" customFormat="1" ht="1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</row>
    <row r="76" spans="1:90" ht="1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90" ht="1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90" ht="1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90" ht="1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90" ht="1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1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3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</sheetData>
  <mergeCells count="19">
    <mergeCell ref="E7:Y9"/>
    <mergeCell ref="E10:Y12"/>
    <mergeCell ref="E5:Y6"/>
    <mergeCell ref="C3:E4"/>
    <mergeCell ref="D25:E26"/>
    <mergeCell ref="L25:M26"/>
    <mergeCell ref="D5:D6"/>
    <mergeCell ref="D7:D9"/>
    <mergeCell ref="D10:D12"/>
    <mergeCell ref="G28:H29"/>
    <mergeCell ref="O28:P29"/>
    <mergeCell ref="D22:D24"/>
    <mergeCell ref="E22:Y24"/>
    <mergeCell ref="D13:D15"/>
    <mergeCell ref="D16:D18"/>
    <mergeCell ref="D19:D21"/>
    <mergeCell ref="E13:Y15"/>
    <mergeCell ref="E16:Y18"/>
    <mergeCell ref="E19:Y21"/>
  </mergeCells>
  <phoneticPr fontId="1"/>
  <pageMargins left="0.31496062992125984" right="0.31496062992125984" top="0.15748031496062992" bottom="0.15748031496062992" header="0.11811023622047245" footer="0.11811023622047245"/>
  <pageSetup paperSize="9" scale="63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CJ340"/>
  <sheetViews>
    <sheetView topLeftCell="A36" zoomScaleNormal="100" workbookViewId="0">
      <selection activeCell="U86" sqref="U86:W87"/>
    </sheetView>
  </sheetViews>
  <sheetFormatPr baseColWidth="10" defaultColWidth="9" defaultRowHeight="14"/>
  <cols>
    <col min="1" max="1" width="6.6640625" style="1" customWidth="1"/>
    <col min="2" max="2" width="6.6640625" style="10" customWidth="1"/>
    <col min="3" max="3" width="5.6640625" style="2" customWidth="1"/>
    <col min="4" max="7" width="9" style="1"/>
    <col min="8" max="10" width="5.6640625" style="3" customWidth="1"/>
    <col min="11" max="11" width="6.6640625" style="3" customWidth="1"/>
    <col min="12" max="12" width="6.6640625" style="1" customWidth="1"/>
    <col min="13" max="13" width="5.6640625" style="10" customWidth="1"/>
    <col min="14" max="17" width="9" style="1"/>
    <col min="18" max="20" width="5.6640625" style="1" customWidth="1"/>
    <col min="21" max="22" width="6.6640625" style="1" customWidth="1"/>
    <col min="23" max="23" width="5.6640625" style="1" customWidth="1"/>
    <col min="24" max="27" width="9" style="1"/>
    <col min="28" max="30" width="5.6640625" style="1" customWidth="1"/>
    <col min="31" max="31" width="2.6640625" style="1" customWidth="1"/>
    <col min="32" max="16384" width="9" style="1"/>
  </cols>
  <sheetData>
    <row r="1" spans="1:88" s="10" customFormat="1" ht="10.5" customHeight="1">
      <c r="A1" s="342" t="s">
        <v>413</v>
      </c>
      <c r="B1" s="343"/>
      <c r="C1" s="343"/>
      <c r="D1" s="343"/>
      <c r="E1" s="343"/>
      <c r="F1" s="343"/>
      <c r="G1" s="343"/>
      <c r="H1" s="343"/>
      <c r="I1" s="344"/>
      <c r="J1" s="4" t="s">
        <v>46</v>
      </c>
      <c r="K1" s="353" t="s">
        <v>414</v>
      </c>
      <c r="L1" s="354"/>
      <c r="M1" s="354"/>
      <c r="N1" s="354"/>
      <c r="O1" s="354"/>
      <c r="P1" s="354"/>
      <c r="Q1" s="354"/>
      <c r="R1" s="354"/>
      <c r="S1" s="355"/>
      <c r="T1" s="5" t="s">
        <v>46</v>
      </c>
      <c r="U1" s="356" t="s">
        <v>415</v>
      </c>
      <c r="V1" s="357"/>
      <c r="W1" s="357"/>
      <c r="X1" s="357"/>
      <c r="Y1" s="357"/>
      <c r="Z1" s="357"/>
      <c r="AA1" s="357"/>
      <c r="AB1" s="357"/>
      <c r="AC1" s="358"/>
      <c r="AD1" s="6" t="s">
        <v>46</v>
      </c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ht="10.5" customHeight="1">
      <c r="A2" s="326" t="s">
        <v>0</v>
      </c>
      <c r="B2" s="327"/>
      <c r="C2" s="17" t="s">
        <v>1</v>
      </c>
      <c r="D2" s="156" t="s">
        <v>11</v>
      </c>
      <c r="E2" s="156"/>
      <c r="F2" s="156"/>
      <c r="G2" s="156"/>
      <c r="H2" s="345"/>
      <c r="I2" s="346"/>
      <c r="J2" s="169"/>
      <c r="K2" s="299" t="s">
        <v>0</v>
      </c>
      <c r="L2" s="300"/>
      <c r="M2" s="359" t="s">
        <v>1</v>
      </c>
      <c r="N2" s="366" t="s">
        <v>30</v>
      </c>
      <c r="O2" s="366"/>
      <c r="P2" s="366"/>
      <c r="Q2" s="143"/>
      <c r="R2" s="138"/>
      <c r="S2" s="139"/>
      <c r="T2" s="169"/>
      <c r="U2" s="309" t="s">
        <v>0</v>
      </c>
      <c r="V2" s="310"/>
      <c r="W2" s="230" t="s">
        <v>1</v>
      </c>
      <c r="X2" s="366" t="s">
        <v>30</v>
      </c>
      <c r="Y2" s="366"/>
      <c r="Z2" s="366"/>
      <c r="AA2" s="366"/>
      <c r="AB2" s="138"/>
      <c r="AC2" s="139"/>
      <c r="AD2" s="169"/>
    </row>
    <row r="3" spans="1:88" ht="10.5" customHeight="1">
      <c r="A3" s="295"/>
      <c r="B3" s="296"/>
      <c r="C3" s="17" t="s">
        <v>2</v>
      </c>
      <c r="D3" s="156" t="s">
        <v>12</v>
      </c>
      <c r="E3" s="156"/>
      <c r="F3" s="156"/>
      <c r="G3" s="156"/>
      <c r="H3" s="345"/>
      <c r="I3" s="346"/>
      <c r="J3" s="170"/>
      <c r="K3" s="301"/>
      <c r="L3" s="302"/>
      <c r="M3" s="360"/>
      <c r="N3" s="352" t="s">
        <v>31</v>
      </c>
      <c r="O3" s="352"/>
      <c r="P3" s="352"/>
      <c r="Q3" s="146"/>
      <c r="R3" s="176"/>
      <c r="S3" s="216"/>
      <c r="T3" s="170"/>
      <c r="U3" s="311"/>
      <c r="V3" s="312"/>
      <c r="W3" s="231"/>
      <c r="X3" s="352" t="s">
        <v>32</v>
      </c>
      <c r="Y3" s="352"/>
      <c r="Z3" s="352"/>
      <c r="AA3" s="352"/>
      <c r="AB3" s="176"/>
      <c r="AC3" s="216"/>
      <c r="AD3" s="170"/>
    </row>
    <row r="4" spans="1:88" ht="10.5" customHeight="1">
      <c r="A4" s="295"/>
      <c r="B4" s="296"/>
      <c r="C4" s="17" t="s">
        <v>3</v>
      </c>
      <c r="D4" s="156" t="s">
        <v>192</v>
      </c>
      <c r="E4" s="156"/>
      <c r="F4" s="156"/>
      <c r="G4" s="156"/>
      <c r="H4" s="345"/>
      <c r="I4" s="346"/>
      <c r="J4" s="170"/>
      <c r="K4" s="301"/>
      <c r="L4" s="302"/>
      <c r="M4" s="359" t="s">
        <v>2</v>
      </c>
      <c r="N4" s="143" t="s">
        <v>200</v>
      </c>
      <c r="O4" s="144"/>
      <c r="P4" s="144"/>
      <c r="Q4" s="144"/>
      <c r="R4" s="138"/>
      <c r="S4" s="139"/>
      <c r="T4" s="170"/>
      <c r="U4" s="311"/>
      <c r="V4" s="312"/>
      <c r="W4" s="230" t="s">
        <v>2</v>
      </c>
      <c r="X4" s="366" t="s">
        <v>189</v>
      </c>
      <c r="Y4" s="366"/>
      <c r="Z4" s="366"/>
      <c r="AA4" s="366"/>
      <c r="AB4" s="138"/>
      <c r="AC4" s="139"/>
      <c r="AD4" s="170"/>
    </row>
    <row r="5" spans="1:88" ht="10.5" customHeight="1">
      <c r="A5" s="295"/>
      <c r="B5" s="296"/>
      <c r="C5" s="17" t="s">
        <v>4</v>
      </c>
      <c r="D5" s="156" t="s">
        <v>13</v>
      </c>
      <c r="E5" s="156"/>
      <c r="F5" s="156"/>
      <c r="G5" s="156"/>
      <c r="H5" s="345"/>
      <c r="I5" s="346"/>
      <c r="J5" s="170"/>
      <c r="K5" s="301"/>
      <c r="L5" s="302"/>
      <c r="M5" s="360"/>
      <c r="N5" s="146" t="s">
        <v>199</v>
      </c>
      <c r="O5" s="147"/>
      <c r="P5" s="147"/>
      <c r="Q5" s="147"/>
      <c r="R5" s="176"/>
      <c r="S5" s="216"/>
      <c r="T5" s="170"/>
      <c r="U5" s="311"/>
      <c r="V5" s="312"/>
      <c r="W5" s="231"/>
      <c r="X5" s="352" t="s">
        <v>33</v>
      </c>
      <c r="Y5" s="352"/>
      <c r="Z5" s="352"/>
      <c r="AA5" s="352"/>
      <c r="AB5" s="176"/>
      <c r="AC5" s="216"/>
      <c r="AD5" s="170"/>
    </row>
    <row r="6" spans="1:88" ht="10.5" customHeight="1">
      <c r="A6" s="295"/>
      <c r="B6" s="296"/>
      <c r="C6" s="17" t="s">
        <v>5</v>
      </c>
      <c r="D6" s="156" t="s">
        <v>14</v>
      </c>
      <c r="E6" s="156"/>
      <c r="F6" s="156"/>
      <c r="G6" s="156"/>
      <c r="H6" s="345"/>
      <c r="I6" s="346"/>
      <c r="J6" s="170"/>
      <c r="K6" s="301"/>
      <c r="L6" s="302"/>
      <c r="M6" s="359" t="s">
        <v>3</v>
      </c>
      <c r="N6" s="143" t="s">
        <v>201</v>
      </c>
      <c r="O6" s="144"/>
      <c r="P6" s="144"/>
      <c r="Q6" s="144"/>
      <c r="R6" s="138"/>
      <c r="S6" s="139"/>
      <c r="T6" s="170"/>
      <c r="U6" s="311"/>
      <c r="V6" s="312"/>
      <c r="W6" s="15" t="s">
        <v>3</v>
      </c>
      <c r="X6" s="156" t="s">
        <v>34</v>
      </c>
      <c r="Y6" s="156"/>
      <c r="Z6" s="156"/>
      <c r="AA6" s="156"/>
      <c r="AB6" s="345"/>
      <c r="AC6" s="346"/>
      <c r="AD6" s="170"/>
    </row>
    <row r="7" spans="1:88" ht="10.5" customHeight="1">
      <c r="A7" s="328"/>
      <c r="B7" s="329"/>
      <c r="C7" s="33"/>
      <c r="D7" s="347"/>
      <c r="E7" s="348"/>
      <c r="F7" s="348"/>
      <c r="G7" s="349"/>
      <c r="H7" s="350"/>
      <c r="I7" s="351"/>
      <c r="J7" s="171"/>
      <c r="K7" s="303"/>
      <c r="L7" s="304"/>
      <c r="M7" s="360"/>
      <c r="N7" s="146"/>
      <c r="O7" s="147"/>
      <c r="P7" s="147"/>
      <c r="Q7" s="147"/>
      <c r="R7" s="176"/>
      <c r="S7" s="216"/>
      <c r="T7" s="171"/>
      <c r="U7" s="313"/>
      <c r="V7" s="314"/>
      <c r="W7" s="15" t="s">
        <v>25</v>
      </c>
      <c r="X7" s="156" t="s">
        <v>35</v>
      </c>
      <c r="Y7" s="156"/>
      <c r="Z7" s="156"/>
      <c r="AA7" s="156"/>
      <c r="AB7" s="345"/>
      <c r="AC7" s="346"/>
      <c r="AD7" s="171"/>
    </row>
    <row r="8" spans="1:88" ht="10.5" customHeight="1">
      <c r="A8" s="326" t="s">
        <v>8</v>
      </c>
      <c r="B8" s="327"/>
      <c r="C8" s="369" t="s">
        <v>1</v>
      </c>
      <c r="D8" s="143" t="s">
        <v>193</v>
      </c>
      <c r="E8" s="144"/>
      <c r="F8" s="144"/>
      <c r="G8" s="145"/>
      <c r="H8" s="138"/>
      <c r="I8" s="139"/>
      <c r="J8" s="169"/>
      <c r="K8" s="299" t="s">
        <v>8</v>
      </c>
      <c r="L8" s="300"/>
      <c r="M8" s="364" t="s">
        <v>1</v>
      </c>
      <c r="N8" s="143" t="s">
        <v>17</v>
      </c>
      <c r="O8" s="144"/>
      <c r="P8" s="144"/>
      <c r="Q8" s="144"/>
      <c r="R8" s="138"/>
      <c r="S8" s="139"/>
      <c r="T8" s="169"/>
      <c r="U8" s="309" t="s">
        <v>8</v>
      </c>
      <c r="V8" s="310"/>
      <c r="W8" s="15" t="s">
        <v>1</v>
      </c>
      <c r="X8" s="156" t="s">
        <v>36</v>
      </c>
      <c r="Y8" s="156"/>
      <c r="Z8" s="156"/>
      <c r="AA8" s="156"/>
      <c r="AB8" s="345"/>
      <c r="AC8" s="346"/>
      <c r="AD8" s="169"/>
    </row>
    <row r="9" spans="1:88" ht="10.5" customHeight="1">
      <c r="A9" s="295"/>
      <c r="B9" s="296"/>
      <c r="C9" s="370"/>
      <c r="D9" s="146"/>
      <c r="E9" s="147"/>
      <c r="F9" s="147"/>
      <c r="G9" s="148"/>
      <c r="H9" s="176"/>
      <c r="I9" s="216"/>
      <c r="J9" s="171"/>
      <c r="K9" s="301"/>
      <c r="L9" s="302"/>
      <c r="M9" s="365"/>
      <c r="N9" s="146"/>
      <c r="O9" s="147"/>
      <c r="P9" s="147"/>
      <c r="Q9" s="147"/>
      <c r="R9" s="176"/>
      <c r="S9" s="216"/>
      <c r="T9" s="171"/>
      <c r="U9" s="311"/>
      <c r="V9" s="312"/>
      <c r="W9" s="15" t="s">
        <v>2</v>
      </c>
      <c r="X9" s="156" t="s">
        <v>37</v>
      </c>
      <c r="Y9" s="156"/>
      <c r="Z9" s="156"/>
      <c r="AA9" s="156"/>
      <c r="AB9" s="345"/>
      <c r="AC9" s="346"/>
      <c r="AD9" s="171"/>
    </row>
    <row r="10" spans="1:88" ht="10.5" customHeight="1">
      <c r="A10" s="295"/>
      <c r="B10" s="296"/>
      <c r="C10" s="288" t="s">
        <v>278</v>
      </c>
      <c r="D10" s="289"/>
      <c r="E10" s="289"/>
      <c r="F10" s="289"/>
      <c r="G10" s="289"/>
      <c r="H10" s="289"/>
      <c r="I10" s="289"/>
      <c r="J10" s="290"/>
      <c r="K10" s="301"/>
      <c r="L10" s="302"/>
      <c r="M10" s="243" t="s">
        <v>19</v>
      </c>
      <c r="N10" s="244"/>
      <c r="O10" s="244"/>
      <c r="P10" s="244"/>
      <c r="Q10" s="244"/>
      <c r="R10" s="244"/>
      <c r="S10" s="244"/>
      <c r="T10" s="245"/>
      <c r="U10" s="311"/>
      <c r="V10" s="312"/>
      <c r="W10" s="361" t="s">
        <v>19</v>
      </c>
      <c r="X10" s="362"/>
      <c r="Y10" s="362"/>
      <c r="Z10" s="362"/>
      <c r="AA10" s="362"/>
      <c r="AB10" s="362"/>
      <c r="AC10" s="362"/>
      <c r="AD10" s="363"/>
    </row>
    <row r="11" spans="1:88" ht="10.5" customHeight="1">
      <c r="A11" s="295"/>
      <c r="B11" s="296"/>
      <c r="C11" s="252"/>
      <c r="D11" s="273"/>
      <c r="E11" s="274"/>
      <c r="F11" s="274"/>
      <c r="G11" s="275"/>
      <c r="H11" s="282"/>
      <c r="I11" s="283"/>
      <c r="J11" s="169"/>
      <c r="K11" s="301"/>
      <c r="L11" s="302"/>
      <c r="M11" s="359" t="s">
        <v>227</v>
      </c>
      <c r="N11" s="368" t="s">
        <v>202</v>
      </c>
      <c r="O11" s="368"/>
      <c r="P11" s="368"/>
      <c r="Q11" s="368"/>
      <c r="R11" s="138"/>
      <c r="S11" s="139"/>
      <c r="T11" s="169"/>
      <c r="U11" s="311"/>
      <c r="V11" s="312"/>
      <c r="W11" s="230" t="s">
        <v>243</v>
      </c>
      <c r="X11" s="143" t="s">
        <v>39</v>
      </c>
      <c r="Y11" s="144"/>
      <c r="Z11" s="144"/>
      <c r="AA11" s="145"/>
      <c r="AB11" s="138"/>
      <c r="AC11" s="139"/>
      <c r="AD11" s="169"/>
    </row>
    <row r="12" spans="1:88" ht="10.5" customHeight="1">
      <c r="A12" s="295"/>
      <c r="B12" s="296"/>
      <c r="C12" s="253"/>
      <c r="D12" s="276"/>
      <c r="E12" s="277"/>
      <c r="F12" s="277"/>
      <c r="G12" s="278"/>
      <c r="H12" s="284"/>
      <c r="I12" s="285"/>
      <c r="J12" s="170"/>
      <c r="K12" s="301"/>
      <c r="L12" s="302"/>
      <c r="M12" s="367"/>
      <c r="N12" s="376" t="s">
        <v>21</v>
      </c>
      <c r="O12" s="374"/>
      <c r="P12" s="374" t="s">
        <v>273</v>
      </c>
      <c r="Q12" s="375"/>
      <c r="R12" s="174"/>
      <c r="S12" s="215"/>
      <c r="T12" s="170"/>
      <c r="U12" s="311"/>
      <c r="V12" s="312"/>
      <c r="W12" s="260"/>
      <c r="X12" s="323"/>
      <c r="Y12" s="324"/>
      <c r="Z12" s="324"/>
      <c r="AA12" s="325"/>
      <c r="AB12" s="174"/>
      <c r="AC12" s="215"/>
      <c r="AD12" s="170"/>
    </row>
    <row r="13" spans="1:88" ht="10.5" customHeight="1">
      <c r="A13" s="295"/>
      <c r="B13" s="296"/>
      <c r="C13" s="253"/>
      <c r="D13" s="276"/>
      <c r="E13" s="277"/>
      <c r="F13" s="277"/>
      <c r="G13" s="278"/>
      <c r="H13" s="284"/>
      <c r="I13" s="285"/>
      <c r="J13" s="170"/>
      <c r="K13" s="301"/>
      <c r="L13" s="302"/>
      <c r="M13" s="367"/>
      <c r="N13" s="376" t="s">
        <v>22</v>
      </c>
      <c r="O13" s="374"/>
      <c r="P13" s="374" t="s">
        <v>274</v>
      </c>
      <c r="Q13" s="375"/>
      <c r="R13" s="174"/>
      <c r="S13" s="215"/>
      <c r="T13" s="170"/>
      <c r="U13" s="311"/>
      <c r="V13" s="312"/>
      <c r="W13" s="260"/>
      <c r="X13" s="323"/>
      <c r="Y13" s="324"/>
      <c r="Z13" s="324"/>
      <c r="AA13" s="325"/>
      <c r="AB13" s="174"/>
      <c r="AC13" s="215"/>
      <c r="AD13" s="170"/>
    </row>
    <row r="14" spans="1:88" ht="10.5" customHeight="1">
      <c r="A14" s="295"/>
      <c r="B14" s="296"/>
      <c r="C14" s="253"/>
      <c r="D14" s="276"/>
      <c r="E14" s="277"/>
      <c r="F14" s="277"/>
      <c r="G14" s="278"/>
      <c r="H14" s="284"/>
      <c r="I14" s="285"/>
      <c r="J14" s="170"/>
      <c r="K14" s="301"/>
      <c r="L14" s="302"/>
      <c r="M14" s="367"/>
      <c r="N14" s="376" t="s">
        <v>275</v>
      </c>
      <c r="O14" s="374"/>
      <c r="P14" s="374" t="s">
        <v>276</v>
      </c>
      <c r="Q14" s="375"/>
      <c r="R14" s="174"/>
      <c r="S14" s="215"/>
      <c r="T14" s="170"/>
      <c r="U14" s="311"/>
      <c r="V14" s="312"/>
      <c r="W14" s="260"/>
      <c r="X14" s="323"/>
      <c r="Y14" s="324"/>
      <c r="Z14" s="324"/>
      <c r="AA14" s="325"/>
      <c r="AB14" s="174"/>
      <c r="AC14" s="215"/>
      <c r="AD14" s="170"/>
    </row>
    <row r="15" spans="1:88" ht="10.5" customHeight="1">
      <c r="A15" s="295"/>
      <c r="B15" s="296"/>
      <c r="C15" s="253"/>
      <c r="D15" s="276"/>
      <c r="E15" s="277"/>
      <c r="F15" s="277"/>
      <c r="G15" s="278"/>
      <c r="H15" s="284"/>
      <c r="I15" s="285"/>
      <c r="J15" s="170"/>
      <c r="K15" s="301"/>
      <c r="L15" s="302"/>
      <c r="M15" s="367"/>
      <c r="N15" s="376" t="s">
        <v>23</v>
      </c>
      <c r="O15" s="374"/>
      <c r="P15" s="374"/>
      <c r="Q15" s="375"/>
      <c r="R15" s="174"/>
      <c r="S15" s="215"/>
      <c r="T15" s="170"/>
      <c r="U15" s="311"/>
      <c r="V15" s="312"/>
      <c r="W15" s="260"/>
      <c r="X15" s="383"/>
      <c r="Y15" s="384"/>
      <c r="Z15" s="384"/>
      <c r="AA15" s="385"/>
      <c r="AB15" s="406"/>
      <c r="AC15" s="407"/>
      <c r="AD15" s="170"/>
    </row>
    <row r="16" spans="1:88" ht="10.5" customHeight="1">
      <c r="A16" s="295"/>
      <c r="B16" s="296"/>
      <c r="C16" s="253"/>
      <c r="D16" s="276"/>
      <c r="E16" s="277"/>
      <c r="F16" s="277"/>
      <c r="G16" s="278"/>
      <c r="H16" s="284"/>
      <c r="I16" s="285"/>
      <c r="J16" s="170"/>
      <c r="K16" s="301"/>
      <c r="L16" s="302"/>
      <c r="M16" s="367"/>
      <c r="N16" s="379" t="s">
        <v>277</v>
      </c>
      <c r="O16" s="380"/>
      <c r="P16" s="381"/>
      <c r="Q16" s="382"/>
      <c r="R16" s="176"/>
      <c r="S16" s="216"/>
      <c r="T16" s="170"/>
      <c r="U16" s="311"/>
      <c r="V16" s="312"/>
      <c r="W16" s="260"/>
      <c r="X16" s="386"/>
      <c r="Y16" s="387"/>
      <c r="Z16" s="387"/>
      <c r="AA16" s="388"/>
      <c r="AB16" s="377"/>
      <c r="AC16" s="378"/>
      <c r="AD16" s="171"/>
    </row>
    <row r="17" spans="1:30" ht="10.5" customHeight="1">
      <c r="A17" s="295"/>
      <c r="B17" s="296"/>
      <c r="C17" s="253"/>
      <c r="D17" s="276"/>
      <c r="E17" s="277"/>
      <c r="F17" s="277"/>
      <c r="G17" s="278"/>
      <c r="H17" s="284"/>
      <c r="I17" s="285"/>
      <c r="J17" s="170"/>
      <c r="K17" s="301"/>
      <c r="L17" s="302"/>
      <c r="M17" s="367"/>
      <c r="N17" s="323" t="s">
        <v>20</v>
      </c>
      <c r="O17" s="324"/>
      <c r="P17" s="324"/>
      <c r="Q17" s="325"/>
      <c r="R17" s="174"/>
      <c r="S17" s="215"/>
      <c r="T17" s="170"/>
      <c r="U17" s="311"/>
      <c r="V17" s="312"/>
      <c r="W17" s="260"/>
      <c r="X17" s="323" t="s">
        <v>280</v>
      </c>
      <c r="Y17" s="324"/>
      <c r="Z17" s="324"/>
      <c r="AA17" s="325"/>
      <c r="AB17" s="174"/>
      <c r="AC17" s="215"/>
      <c r="AD17" s="170"/>
    </row>
    <row r="18" spans="1:30" ht="10.5" customHeight="1">
      <c r="A18" s="295"/>
      <c r="B18" s="296"/>
      <c r="C18" s="253"/>
      <c r="D18" s="276"/>
      <c r="E18" s="277"/>
      <c r="F18" s="277"/>
      <c r="G18" s="278"/>
      <c r="H18" s="284"/>
      <c r="I18" s="285"/>
      <c r="J18" s="170"/>
      <c r="K18" s="301"/>
      <c r="L18" s="302"/>
      <c r="M18" s="367"/>
      <c r="N18" s="323"/>
      <c r="O18" s="324"/>
      <c r="P18" s="324"/>
      <c r="Q18" s="325"/>
      <c r="R18" s="174"/>
      <c r="S18" s="215"/>
      <c r="T18" s="170"/>
      <c r="U18" s="311"/>
      <c r="V18" s="312"/>
      <c r="W18" s="260"/>
      <c r="X18" s="323"/>
      <c r="Y18" s="324"/>
      <c r="Z18" s="324"/>
      <c r="AA18" s="325"/>
      <c r="AB18" s="174"/>
      <c r="AC18" s="215"/>
      <c r="AD18" s="170"/>
    </row>
    <row r="19" spans="1:30" ht="10.5" customHeight="1">
      <c r="A19" s="295"/>
      <c r="B19" s="296"/>
      <c r="C19" s="253"/>
      <c r="D19" s="276"/>
      <c r="E19" s="277"/>
      <c r="F19" s="277"/>
      <c r="G19" s="278"/>
      <c r="H19" s="284"/>
      <c r="I19" s="285"/>
      <c r="J19" s="170"/>
      <c r="K19" s="301"/>
      <c r="L19" s="302"/>
      <c r="M19" s="360"/>
      <c r="N19" s="146"/>
      <c r="O19" s="147"/>
      <c r="P19" s="147"/>
      <c r="Q19" s="148"/>
      <c r="R19" s="176"/>
      <c r="S19" s="216"/>
      <c r="T19" s="170"/>
      <c r="U19" s="311"/>
      <c r="V19" s="312"/>
      <c r="W19" s="260"/>
      <c r="X19" s="323"/>
      <c r="Y19" s="324"/>
      <c r="Z19" s="324"/>
      <c r="AA19" s="325"/>
      <c r="AB19" s="174"/>
      <c r="AC19" s="215"/>
      <c r="AD19" s="170"/>
    </row>
    <row r="20" spans="1:30" ht="10.5" customHeight="1">
      <c r="A20" s="328"/>
      <c r="B20" s="329"/>
      <c r="C20" s="291"/>
      <c r="D20" s="279"/>
      <c r="E20" s="280"/>
      <c r="F20" s="280"/>
      <c r="G20" s="281"/>
      <c r="H20" s="286"/>
      <c r="I20" s="287"/>
      <c r="J20" s="171"/>
      <c r="K20" s="303"/>
      <c r="L20" s="304"/>
      <c r="M20" s="53" t="s">
        <v>38</v>
      </c>
      <c r="N20" s="414" t="s">
        <v>203</v>
      </c>
      <c r="O20" s="415"/>
      <c r="P20" s="415"/>
      <c r="Q20" s="415"/>
      <c r="R20" s="345"/>
      <c r="S20" s="346"/>
      <c r="T20" s="171"/>
      <c r="U20" s="313"/>
      <c r="V20" s="314"/>
      <c r="W20" s="231"/>
      <c r="X20" s="371"/>
      <c r="Y20" s="372"/>
      <c r="Z20" s="372"/>
      <c r="AA20" s="373"/>
      <c r="AB20" s="377"/>
      <c r="AC20" s="378"/>
      <c r="AD20" s="171"/>
    </row>
    <row r="21" spans="1:30" ht="10.5" customHeight="1">
      <c r="A21" s="24"/>
      <c r="B21" s="27"/>
      <c r="C21" s="288" t="s">
        <v>279</v>
      </c>
      <c r="D21" s="289"/>
      <c r="E21" s="289"/>
      <c r="F21" s="289"/>
      <c r="G21" s="289"/>
      <c r="H21" s="289"/>
      <c r="I21" s="289"/>
      <c r="J21" s="290"/>
      <c r="K21" s="96"/>
      <c r="L21" s="97"/>
      <c r="M21" s="243" t="s">
        <v>573</v>
      </c>
      <c r="N21" s="244"/>
      <c r="O21" s="244"/>
      <c r="P21" s="244"/>
      <c r="Q21" s="244"/>
      <c r="R21" s="244"/>
      <c r="S21" s="244"/>
      <c r="T21" s="245"/>
      <c r="U21" s="90"/>
      <c r="V21" s="91"/>
      <c r="W21" s="361" t="s">
        <v>573</v>
      </c>
      <c r="X21" s="362"/>
      <c r="Y21" s="362"/>
      <c r="Z21" s="362"/>
      <c r="AA21" s="362"/>
      <c r="AB21" s="362"/>
      <c r="AC21" s="362"/>
      <c r="AD21" s="363"/>
    </row>
    <row r="22" spans="1:30" ht="10.5" customHeight="1">
      <c r="A22" s="295"/>
      <c r="B22" s="296"/>
      <c r="C22" s="425"/>
      <c r="D22" s="273"/>
      <c r="E22" s="274"/>
      <c r="F22" s="274"/>
      <c r="G22" s="275"/>
      <c r="H22" s="264"/>
      <c r="I22" s="265"/>
      <c r="J22" s="169"/>
      <c r="K22" s="98"/>
      <c r="L22" s="99"/>
      <c r="M22" s="389" t="s">
        <v>226</v>
      </c>
      <c r="N22" s="429" t="s">
        <v>535</v>
      </c>
      <c r="O22" s="430"/>
      <c r="P22" s="430"/>
      <c r="Q22" s="431"/>
      <c r="R22" s="391" t="str">
        <f>IF(AB89="","読図章入力",AB89)</f>
        <v>読図章入力</v>
      </c>
      <c r="S22" s="391"/>
      <c r="T22" s="390" t="s">
        <v>343</v>
      </c>
      <c r="U22" s="92"/>
      <c r="V22" s="93"/>
      <c r="W22" s="394"/>
      <c r="X22" s="273"/>
      <c r="Y22" s="274"/>
      <c r="Z22" s="274"/>
      <c r="AA22" s="275"/>
      <c r="AB22" s="264"/>
      <c r="AC22" s="265"/>
      <c r="AD22" s="169"/>
    </row>
    <row r="23" spans="1:30" ht="10.5" customHeight="1">
      <c r="A23" s="295"/>
      <c r="B23" s="296"/>
      <c r="C23" s="426"/>
      <c r="D23" s="276"/>
      <c r="E23" s="277"/>
      <c r="F23" s="277"/>
      <c r="G23" s="278"/>
      <c r="H23" s="248"/>
      <c r="I23" s="249"/>
      <c r="J23" s="170"/>
      <c r="K23" s="98"/>
      <c r="L23" s="99"/>
      <c r="M23" s="389"/>
      <c r="N23" s="432" t="s">
        <v>537</v>
      </c>
      <c r="O23" s="433"/>
      <c r="P23" s="433"/>
      <c r="Q23" s="434"/>
      <c r="R23" s="391"/>
      <c r="S23" s="391"/>
      <c r="T23" s="390"/>
      <c r="U23" s="92"/>
      <c r="V23" s="93"/>
      <c r="W23" s="395"/>
      <c r="X23" s="276"/>
      <c r="Y23" s="277"/>
      <c r="Z23" s="277"/>
      <c r="AA23" s="278"/>
      <c r="AB23" s="248"/>
      <c r="AC23" s="249"/>
      <c r="AD23" s="170"/>
    </row>
    <row r="24" spans="1:30" ht="10.5" customHeight="1">
      <c r="A24" s="295"/>
      <c r="B24" s="296"/>
      <c r="C24" s="426"/>
      <c r="D24" s="276"/>
      <c r="E24" s="277"/>
      <c r="F24" s="277"/>
      <c r="G24" s="278"/>
      <c r="H24" s="248"/>
      <c r="I24" s="249"/>
      <c r="J24" s="170"/>
      <c r="K24" s="98"/>
      <c r="L24" s="99"/>
      <c r="M24" s="423" t="s">
        <v>2</v>
      </c>
      <c r="N24" s="421" t="s">
        <v>206</v>
      </c>
      <c r="O24" s="421"/>
      <c r="P24" s="421"/>
      <c r="Q24" s="421"/>
      <c r="R24" s="417" t="str">
        <f>IF(AB91="","読図章入力",AB91)</f>
        <v>読図章入力</v>
      </c>
      <c r="S24" s="418"/>
      <c r="T24" s="390" t="s">
        <v>340</v>
      </c>
      <c r="U24" s="92"/>
      <c r="V24" s="93"/>
      <c r="W24" s="395"/>
      <c r="X24" s="276"/>
      <c r="Y24" s="277"/>
      <c r="Z24" s="277"/>
      <c r="AA24" s="278"/>
      <c r="AB24" s="248"/>
      <c r="AC24" s="249"/>
      <c r="AD24" s="170"/>
    </row>
    <row r="25" spans="1:30" ht="10.5" customHeight="1">
      <c r="A25" s="295"/>
      <c r="B25" s="296"/>
      <c r="C25" s="426"/>
      <c r="D25" s="276"/>
      <c r="E25" s="277"/>
      <c r="F25" s="277"/>
      <c r="G25" s="278"/>
      <c r="H25" s="248"/>
      <c r="I25" s="249"/>
      <c r="J25" s="170"/>
      <c r="K25" s="98"/>
      <c r="L25" s="99"/>
      <c r="M25" s="422"/>
      <c r="N25" s="392" t="s">
        <v>204</v>
      </c>
      <c r="O25" s="392"/>
      <c r="P25" s="392"/>
      <c r="Q25" s="392"/>
      <c r="R25" s="408" t="str">
        <f>IF(AB93="","読図章入力",AB93)</f>
        <v>読図章入力</v>
      </c>
      <c r="S25" s="409"/>
      <c r="T25" s="390"/>
      <c r="U25" s="92"/>
      <c r="V25" s="93"/>
      <c r="W25" s="395"/>
      <c r="X25" s="276"/>
      <c r="Y25" s="277"/>
      <c r="Z25" s="277"/>
      <c r="AA25" s="278"/>
      <c r="AB25" s="248"/>
      <c r="AC25" s="249"/>
      <c r="AD25" s="170"/>
    </row>
    <row r="26" spans="1:30" ht="10.5" customHeight="1">
      <c r="A26" s="295"/>
      <c r="B26" s="296"/>
      <c r="C26" s="426"/>
      <c r="D26" s="276"/>
      <c r="E26" s="277"/>
      <c r="F26" s="277"/>
      <c r="G26" s="278"/>
      <c r="H26" s="248"/>
      <c r="I26" s="249"/>
      <c r="J26" s="170"/>
      <c r="K26" s="98"/>
      <c r="L26" s="99"/>
      <c r="M26" s="422"/>
      <c r="N26" s="392" t="s">
        <v>205</v>
      </c>
      <c r="O26" s="392"/>
      <c r="P26" s="392"/>
      <c r="Q26" s="392"/>
      <c r="R26" s="408" t="str">
        <f>IF(AB95="","読図章入力",AB95)</f>
        <v>読図章入力</v>
      </c>
      <c r="S26" s="409"/>
      <c r="T26" s="390"/>
      <c r="U26" s="92"/>
      <c r="V26" s="93"/>
      <c r="W26" s="395"/>
      <c r="X26" s="276"/>
      <c r="Y26" s="277"/>
      <c r="Z26" s="277"/>
      <c r="AA26" s="278"/>
      <c r="AB26" s="248"/>
      <c r="AC26" s="249"/>
      <c r="AD26" s="170"/>
    </row>
    <row r="27" spans="1:30" ht="10.5" customHeight="1">
      <c r="A27" s="295"/>
      <c r="B27" s="296"/>
      <c r="C27" s="426"/>
      <c r="D27" s="276"/>
      <c r="E27" s="277"/>
      <c r="F27" s="277"/>
      <c r="G27" s="278"/>
      <c r="H27" s="248"/>
      <c r="I27" s="249"/>
      <c r="J27" s="170"/>
      <c r="K27" s="98"/>
      <c r="L27" s="99"/>
      <c r="M27" s="424"/>
      <c r="N27" s="393" t="s">
        <v>333</v>
      </c>
      <c r="O27" s="393"/>
      <c r="P27" s="393"/>
      <c r="Q27" s="393"/>
      <c r="R27" s="419" t="str">
        <f>IF(AB97="","読図章入力",AB97)</f>
        <v>読図章入力</v>
      </c>
      <c r="S27" s="420"/>
      <c r="T27" s="390"/>
      <c r="U27" s="92"/>
      <c r="V27" s="93"/>
      <c r="W27" s="395"/>
      <c r="X27" s="276"/>
      <c r="Y27" s="277"/>
      <c r="Z27" s="277"/>
      <c r="AA27" s="278"/>
      <c r="AB27" s="248"/>
      <c r="AC27" s="249"/>
      <c r="AD27" s="170"/>
    </row>
    <row r="28" spans="1:30" ht="10.5" customHeight="1">
      <c r="A28" s="295"/>
      <c r="B28" s="296"/>
      <c r="C28" s="426"/>
      <c r="D28" s="276"/>
      <c r="E28" s="277"/>
      <c r="F28" s="277"/>
      <c r="G28" s="278"/>
      <c r="H28" s="248"/>
      <c r="I28" s="249"/>
      <c r="J28" s="170"/>
      <c r="K28" s="98"/>
      <c r="L28" s="99"/>
      <c r="M28" s="53" t="s">
        <v>230</v>
      </c>
      <c r="N28" s="156" t="s">
        <v>208</v>
      </c>
      <c r="O28" s="156"/>
      <c r="P28" s="156"/>
      <c r="Q28" s="156"/>
      <c r="R28" s="142"/>
      <c r="S28" s="142"/>
      <c r="T28" s="55"/>
      <c r="U28" s="92"/>
      <c r="V28" s="93"/>
      <c r="W28" s="395"/>
      <c r="X28" s="276"/>
      <c r="Y28" s="277"/>
      <c r="Z28" s="277"/>
      <c r="AA28" s="278"/>
      <c r="AB28" s="248"/>
      <c r="AC28" s="249"/>
      <c r="AD28" s="170"/>
    </row>
    <row r="29" spans="1:30" ht="10.5" customHeight="1">
      <c r="A29" s="295"/>
      <c r="B29" s="296"/>
      <c r="C29" s="426"/>
      <c r="D29" s="276"/>
      <c r="E29" s="277"/>
      <c r="F29" s="277"/>
      <c r="G29" s="278"/>
      <c r="H29" s="248"/>
      <c r="I29" s="249"/>
      <c r="J29" s="170"/>
      <c r="K29" s="98"/>
      <c r="L29" s="99"/>
      <c r="M29" s="367" t="s">
        <v>231</v>
      </c>
      <c r="N29" s="143" t="s">
        <v>429</v>
      </c>
      <c r="O29" s="144"/>
      <c r="P29" s="144"/>
      <c r="Q29" s="145"/>
      <c r="R29" s="138"/>
      <c r="S29" s="139"/>
      <c r="T29" s="170"/>
      <c r="U29" s="92"/>
      <c r="V29" s="93"/>
      <c r="W29" s="395"/>
      <c r="X29" s="276"/>
      <c r="Y29" s="277"/>
      <c r="Z29" s="277"/>
      <c r="AA29" s="278"/>
      <c r="AB29" s="248"/>
      <c r="AC29" s="249"/>
      <c r="AD29" s="170"/>
    </row>
    <row r="30" spans="1:30" ht="10.5" customHeight="1">
      <c r="A30" s="295"/>
      <c r="B30" s="296"/>
      <c r="C30" s="427"/>
      <c r="D30" s="279"/>
      <c r="E30" s="280"/>
      <c r="F30" s="280"/>
      <c r="G30" s="281"/>
      <c r="H30" s="250"/>
      <c r="I30" s="251"/>
      <c r="J30" s="171"/>
      <c r="K30" s="98"/>
      <c r="L30" s="99"/>
      <c r="M30" s="360"/>
      <c r="N30" s="371"/>
      <c r="O30" s="372"/>
      <c r="P30" s="372"/>
      <c r="Q30" s="373"/>
      <c r="R30" s="176"/>
      <c r="S30" s="216"/>
      <c r="T30" s="171"/>
      <c r="U30" s="92"/>
      <c r="V30" s="93"/>
      <c r="W30" s="396"/>
      <c r="X30" s="279"/>
      <c r="Y30" s="280"/>
      <c r="Z30" s="280"/>
      <c r="AA30" s="281"/>
      <c r="AB30" s="250"/>
      <c r="AC30" s="251"/>
      <c r="AD30" s="171"/>
    </row>
    <row r="31" spans="1:30" ht="10.5" customHeight="1">
      <c r="A31" s="295"/>
      <c r="B31" s="296"/>
      <c r="C31" s="288" t="s">
        <v>319</v>
      </c>
      <c r="D31" s="289"/>
      <c r="E31" s="289"/>
      <c r="F31" s="289"/>
      <c r="G31" s="289"/>
      <c r="H31" s="289"/>
      <c r="I31" s="289"/>
      <c r="J31" s="290"/>
      <c r="K31" s="98"/>
      <c r="L31" s="99"/>
      <c r="M31" s="243" t="s">
        <v>574</v>
      </c>
      <c r="N31" s="244"/>
      <c r="O31" s="244"/>
      <c r="P31" s="244"/>
      <c r="Q31" s="244"/>
      <c r="R31" s="244"/>
      <c r="S31" s="244"/>
      <c r="T31" s="245"/>
      <c r="U31" s="92"/>
      <c r="V31" s="93"/>
      <c r="W31" s="361" t="s">
        <v>574</v>
      </c>
      <c r="X31" s="362"/>
      <c r="Y31" s="362"/>
      <c r="Z31" s="362"/>
      <c r="AA31" s="362"/>
      <c r="AB31" s="362"/>
      <c r="AC31" s="362"/>
      <c r="AD31" s="363"/>
    </row>
    <row r="32" spans="1:30" ht="10.5" customHeight="1">
      <c r="A32" s="295"/>
      <c r="B32" s="296"/>
      <c r="C32" s="252"/>
      <c r="D32" s="273"/>
      <c r="E32" s="274"/>
      <c r="F32" s="274"/>
      <c r="G32" s="275"/>
      <c r="H32" s="282"/>
      <c r="I32" s="283"/>
      <c r="J32" s="169"/>
      <c r="K32" s="98"/>
      <c r="L32" s="99"/>
      <c r="M32" s="359" t="s">
        <v>235</v>
      </c>
      <c r="N32" s="143" t="s">
        <v>232</v>
      </c>
      <c r="O32" s="144"/>
      <c r="P32" s="144"/>
      <c r="Q32" s="145"/>
      <c r="R32" s="138"/>
      <c r="S32" s="139"/>
      <c r="T32" s="169"/>
      <c r="U32" s="92"/>
      <c r="V32" s="93"/>
      <c r="W32" s="15" t="s">
        <v>226</v>
      </c>
      <c r="X32" s="414" t="s">
        <v>245</v>
      </c>
      <c r="Y32" s="415"/>
      <c r="Z32" s="415"/>
      <c r="AA32" s="416"/>
      <c r="AB32" s="164"/>
      <c r="AC32" s="164"/>
      <c r="AD32" s="169"/>
    </row>
    <row r="33" spans="1:30" ht="10.5" customHeight="1">
      <c r="A33" s="295"/>
      <c r="B33" s="296"/>
      <c r="C33" s="253"/>
      <c r="D33" s="276"/>
      <c r="E33" s="277"/>
      <c r="F33" s="277"/>
      <c r="G33" s="278"/>
      <c r="H33" s="284"/>
      <c r="I33" s="285"/>
      <c r="J33" s="170"/>
      <c r="K33" s="98"/>
      <c r="L33" s="99"/>
      <c r="M33" s="367"/>
      <c r="N33" s="323"/>
      <c r="O33" s="324"/>
      <c r="P33" s="324"/>
      <c r="Q33" s="325"/>
      <c r="R33" s="174"/>
      <c r="S33" s="215"/>
      <c r="T33" s="170"/>
      <c r="U33" s="92"/>
      <c r="V33" s="93"/>
      <c r="W33" s="15" t="s">
        <v>244</v>
      </c>
      <c r="X33" s="414" t="s">
        <v>247</v>
      </c>
      <c r="Y33" s="415"/>
      <c r="Z33" s="415"/>
      <c r="AA33" s="416"/>
      <c r="AB33" s="142"/>
      <c r="AC33" s="142"/>
      <c r="AD33" s="170"/>
    </row>
    <row r="34" spans="1:30" ht="10.5" customHeight="1">
      <c r="A34" s="295"/>
      <c r="B34" s="296"/>
      <c r="C34" s="253"/>
      <c r="D34" s="276"/>
      <c r="E34" s="277"/>
      <c r="F34" s="277"/>
      <c r="G34" s="278"/>
      <c r="H34" s="284"/>
      <c r="I34" s="285"/>
      <c r="J34" s="170"/>
      <c r="K34" s="98"/>
      <c r="L34" s="99"/>
      <c r="M34" s="360"/>
      <c r="N34" s="146"/>
      <c r="O34" s="147"/>
      <c r="P34" s="147"/>
      <c r="Q34" s="148"/>
      <c r="R34" s="176"/>
      <c r="S34" s="216"/>
      <c r="T34" s="170"/>
      <c r="U34" s="92"/>
      <c r="V34" s="93"/>
      <c r="W34" s="15" t="s">
        <v>230</v>
      </c>
      <c r="X34" s="156" t="s">
        <v>246</v>
      </c>
      <c r="Y34" s="156"/>
      <c r="Z34" s="156"/>
      <c r="AA34" s="156"/>
      <c r="AB34" s="142"/>
      <c r="AC34" s="142"/>
      <c r="AD34" s="170"/>
    </row>
    <row r="35" spans="1:30" ht="10.5" customHeight="1">
      <c r="A35" s="295"/>
      <c r="B35" s="296"/>
      <c r="C35" s="253"/>
      <c r="D35" s="276"/>
      <c r="E35" s="277"/>
      <c r="F35" s="277"/>
      <c r="G35" s="278"/>
      <c r="H35" s="284"/>
      <c r="I35" s="285"/>
      <c r="J35" s="170"/>
      <c r="K35" s="98"/>
      <c r="L35" s="99"/>
      <c r="M35" s="367" t="s">
        <v>229</v>
      </c>
      <c r="N35" s="397" t="s">
        <v>233</v>
      </c>
      <c r="O35" s="398"/>
      <c r="P35" s="398"/>
      <c r="Q35" s="399"/>
      <c r="R35" s="174"/>
      <c r="S35" s="215"/>
      <c r="T35" s="170"/>
      <c r="U35" s="92"/>
      <c r="V35" s="93"/>
      <c r="W35" s="230" t="s">
        <v>231</v>
      </c>
      <c r="X35" s="366" t="s">
        <v>544</v>
      </c>
      <c r="Y35" s="366"/>
      <c r="Z35" s="366"/>
      <c r="AA35" s="366"/>
      <c r="AB35" s="138"/>
      <c r="AC35" s="139"/>
      <c r="AD35" s="170"/>
    </row>
    <row r="36" spans="1:30" ht="10.5" customHeight="1">
      <c r="A36" s="295"/>
      <c r="B36" s="296"/>
      <c r="C36" s="253"/>
      <c r="D36" s="276"/>
      <c r="E36" s="277"/>
      <c r="F36" s="277"/>
      <c r="G36" s="278"/>
      <c r="H36" s="284"/>
      <c r="I36" s="285"/>
      <c r="J36" s="170"/>
      <c r="K36" s="98"/>
      <c r="L36" s="99"/>
      <c r="M36" s="367"/>
      <c r="N36" s="397"/>
      <c r="O36" s="398"/>
      <c r="P36" s="398"/>
      <c r="Q36" s="399"/>
      <c r="R36" s="174"/>
      <c r="S36" s="215"/>
      <c r="T36" s="170"/>
      <c r="U36" s="92"/>
      <c r="V36" s="93"/>
      <c r="W36" s="260"/>
      <c r="X36" s="323" t="s">
        <v>248</v>
      </c>
      <c r="Y36" s="324"/>
      <c r="Z36" s="324"/>
      <c r="AA36" s="325"/>
      <c r="AB36" s="174"/>
      <c r="AC36" s="215"/>
      <c r="AD36" s="170"/>
    </row>
    <row r="37" spans="1:30" ht="10.5" customHeight="1">
      <c r="A37" s="295"/>
      <c r="B37" s="296"/>
      <c r="C37" s="253"/>
      <c r="D37" s="276"/>
      <c r="E37" s="277"/>
      <c r="F37" s="277"/>
      <c r="G37" s="278"/>
      <c r="H37" s="284"/>
      <c r="I37" s="285"/>
      <c r="J37" s="170"/>
      <c r="K37" s="98"/>
      <c r="L37" s="99"/>
      <c r="M37" s="367"/>
      <c r="N37" s="397"/>
      <c r="O37" s="398"/>
      <c r="P37" s="398"/>
      <c r="Q37" s="399"/>
      <c r="R37" s="174"/>
      <c r="S37" s="215"/>
      <c r="T37" s="170"/>
      <c r="U37" s="92"/>
      <c r="V37" s="93"/>
      <c r="W37" s="231"/>
      <c r="X37" s="146" t="s">
        <v>249</v>
      </c>
      <c r="Y37" s="147"/>
      <c r="Z37" s="147"/>
      <c r="AA37" s="148"/>
      <c r="AB37" s="176"/>
      <c r="AC37" s="216"/>
      <c r="AD37" s="171"/>
    </row>
    <row r="38" spans="1:30" ht="10.5" customHeight="1">
      <c r="A38" s="295"/>
      <c r="B38" s="296"/>
      <c r="C38" s="253"/>
      <c r="D38" s="276"/>
      <c r="E38" s="277"/>
      <c r="F38" s="277"/>
      <c r="G38" s="278"/>
      <c r="H38" s="284"/>
      <c r="I38" s="285"/>
      <c r="J38" s="170"/>
      <c r="K38" s="98"/>
      <c r="L38" s="99"/>
      <c r="M38" s="367"/>
      <c r="N38" s="400" t="s">
        <v>234</v>
      </c>
      <c r="O38" s="401"/>
      <c r="P38" s="401"/>
      <c r="Q38" s="402"/>
      <c r="R38" s="174"/>
      <c r="S38" s="215"/>
      <c r="T38" s="170"/>
      <c r="U38" s="92"/>
      <c r="V38" s="93"/>
      <c r="W38" s="410" t="s">
        <v>207</v>
      </c>
      <c r="X38" s="411" t="s">
        <v>519</v>
      </c>
      <c r="Y38" s="412"/>
      <c r="Z38" s="412"/>
      <c r="AA38" s="413"/>
      <c r="AB38" s="406"/>
      <c r="AC38" s="407"/>
      <c r="AD38" s="170"/>
    </row>
    <row r="39" spans="1:30" ht="10.5" customHeight="1">
      <c r="A39" s="295"/>
      <c r="B39" s="296"/>
      <c r="C39" s="253"/>
      <c r="D39" s="276"/>
      <c r="E39" s="277"/>
      <c r="F39" s="277"/>
      <c r="G39" s="278"/>
      <c r="H39" s="284"/>
      <c r="I39" s="285"/>
      <c r="J39" s="170"/>
      <c r="K39" s="98"/>
      <c r="L39" s="99"/>
      <c r="M39" s="367"/>
      <c r="N39" s="400"/>
      <c r="O39" s="401"/>
      <c r="P39" s="401"/>
      <c r="Q39" s="402"/>
      <c r="R39" s="174"/>
      <c r="S39" s="215"/>
      <c r="T39" s="170"/>
      <c r="U39" s="92"/>
      <c r="V39" s="93"/>
      <c r="W39" s="410"/>
      <c r="X39" s="411"/>
      <c r="Y39" s="412"/>
      <c r="Z39" s="412"/>
      <c r="AA39" s="413"/>
      <c r="AB39" s="406"/>
      <c r="AC39" s="407"/>
      <c r="AD39" s="170"/>
    </row>
    <row r="40" spans="1:30" ht="10.5" customHeight="1">
      <c r="A40" s="295"/>
      <c r="B40" s="296"/>
      <c r="C40" s="291"/>
      <c r="D40" s="279"/>
      <c r="E40" s="280"/>
      <c r="F40" s="280"/>
      <c r="G40" s="281"/>
      <c r="H40" s="286"/>
      <c r="I40" s="287"/>
      <c r="J40" s="171"/>
      <c r="K40" s="98"/>
      <c r="L40" s="99"/>
      <c r="M40" s="360"/>
      <c r="N40" s="403"/>
      <c r="O40" s="404"/>
      <c r="P40" s="404"/>
      <c r="Q40" s="405"/>
      <c r="R40" s="176"/>
      <c r="S40" s="216"/>
      <c r="T40" s="171"/>
      <c r="U40" s="92"/>
      <c r="V40" s="93"/>
      <c r="W40" s="21"/>
      <c r="X40" s="386"/>
      <c r="Y40" s="387"/>
      <c r="Z40" s="387"/>
      <c r="AA40" s="388"/>
      <c r="AB40" s="377"/>
      <c r="AC40" s="378"/>
      <c r="AD40" s="171"/>
    </row>
    <row r="41" spans="1:30" ht="10.5" customHeight="1">
      <c r="A41" s="25"/>
      <c r="B41" s="26"/>
      <c r="C41" s="288" t="s">
        <v>24</v>
      </c>
      <c r="D41" s="289"/>
      <c r="E41" s="289"/>
      <c r="F41" s="289"/>
      <c r="G41" s="289"/>
      <c r="H41" s="289"/>
      <c r="I41" s="289"/>
      <c r="J41" s="290"/>
      <c r="K41" s="98"/>
      <c r="L41" s="99"/>
      <c r="M41" s="243" t="s">
        <v>24</v>
      </c>
      <c r="N41" s="244"/>
      <c r="O41" s="244"/>
      <c r="P41" s="244"/>
      <c r="Q41" s="244"/>
      <c r="R41" s="244"/>
      <c r="S41" s="244"/>
      <c r="T41" s="245"/>
      <c r="U41" s="92"/>
      <c r="V41" s="93"/>
      <c r="W41" s="361" t="s">
        <v>24</v>
      </c>
      <c r="X41" s="362"/>
      <c r="Y41" s="362"/>
      <c r="Z41" s="362"/>
      <c r="AA41" s="362"/>
      <c r="AB41" s="362"/>
      <c r="AC41" s="362"/>
      <c r="AD41" s="363"/>
    </row>
    <row r="42" spans="1:30" ht="10.5" customHeight="1">
      <c r="A42" s="295" t="s">
        <v>186</v>
      </c>
      <c r="B42" s="296"/>
      <c r="C42" s="437" t="s">
        <v>228</v>
      </c>
      <c r="D42" s="436" t="s">
        <v>210</v>
      </c>
      <c r="E42" s="436"/>
      <c r="F42" s="436"/>
      <c r="G42" s="436"/>
      <c r="H42" s="439"/>
      <c r="I42" s="440"/>
      <c r="J42" s="169"/>
      <c r="K42" s="301" t="s">
        <v>576</v>
      </c>
      <c r="L42" s="302"/>
      <c r="M42" s="367" t="s">
        <v>225</v>
      </c>
      <c r="N42" s="436" t="s">
        <v>210</v>
      </c>
      <c r="O42" s="436"/>
      <c r="P42" s="436"/>
      <c r="Q42" s="436"/>
      <c r="R42" s="439"/>
      <c r="S42" s="440"/>
      <c r="T42" s="171"/>
      <c r="U42" s="311" t="s">
        <v>576</v>
      </c>
      <c r="V42" s="312"/>
      <c r="W42" s="230" t="s">
        <v>229</v>
      </c>
      <c r="X42" s="436" t="s">
        <v>210</v>
      </c>
      <c r="Y42" s="436"/>
      <c r="Z42" s="436"/>
      <c r="AA42" s="436"/>
      <c r="AB42" s="439"/>
      <c r="AC42" s="440"/>
      <c r="AD42" s="171"/>
    </row>
    <row r="43" spans="1:30" ht="10.5" customHeight="1">
      <c r="A43" s="295"/>
      <c r="B43" s="296"/>
      <c r="C43" s="437"/>
      <c r="D43" s="262" t="s">
        <v>431</v>
      </c>
      <c r="E43" s="263"/>
      <c r="F43" s="263"/>
      <c r="G43" s="36"/>
      <c r="H43" s="193"/>
      <c r="I43" s="194"/>
      <c r="J43" s="170"/>
      <c r="K43" s="301"/>
      <c r="L43" s="302"/>
      <c r="M43" s="367"/>
      <c r="N43" s="262" t="s">
        <v>211</v>
      </c>
      <c r="O43" s="263"/>
      <c r="P43" s="263"/>
      <c r="Q43" s="36"/>
      <c r="R43" s="193"/>
      <c r="S43" s="194"/>
      <c r="T43" s="298"/>
      <c r="U43" s="311"/>
      <c r="V43" s="312"/>
      <c r="W43" s="260"/>
      <c r="X43" s="262" t="s">
        <v>250</v>
      </c>
      <c r="Y43" s="263"/>
      <c r="Z43" s="263"/>
      <c r="AA43" s="37"/>
      <c r="AB43" s="193"/>
      <c r="AC43" s="194"/>
      <c r="AD43" s="298"/>
    </row>
    <row r="44" spans="1:30" ht="10.5" customHeight="1">
      <c r="A44" s="25"/>
      <c r="B44" s="26"/>
      <c r="C44" s="437"/>
      <c r="D44" s="262" t="s">
        <v>432</v>
      </c>
      <c r="E44" s="263"/>
      <c r="F44" s="263"/>
      <c r="G44" s="36"/>
      <c r="H44" s="193"/>
      <c r="I44" s="194"/>
      <c r="J44" s="170"/>
      <c r="K44" s="98"/>
      <c r="L44" s="99"/>
      <c r="M44" s="367"/>
      <c r="N44" s="262" t="s">
        <v>212</v>
      </c>
      <c r="O44" s="263"/>
      <c r="P44" s="263"/>
      <c r="Q44" s="36"/>
      <c r="R44" s="193"/>
      <c r="S44" s="194"/>
      <c r="T44" s="298"/>
      <c r="U44" s="92"/>
      <c r="V44" s="93"/>
      <c r="W44" s="260"/>
      <c r="X44" s="262" t="s">
        <v>251</v>
      </c>
      <c r="Y44" s="263"/>
      <c r="Z44" s="263"/>
      <c r="AA44" s="37"/>
      <c r="AB44" s="193"/>
      <c r="AC44" s="194"/>
      <c r="AD44" s="298"/>
    </row>
    <row r="45" spans="1:30" ht="10.5" customHeight="1">
      <c r="A45" s="295"/>
      <c r="B45" s="296"/>
      <c r="C45" s="437"/>
      <c r="D45" s="262" t="s">
        <v>433</v>
      </c>
      <c r="E45" s="263"/>
      <c r="F45" s="263"/>
      <c r="G45" s="36"/>
      <c r="H45" s="193"/>
      <c r="I45" s="194"/>
      <c r="J45" s="170"/>
      <c r="K45" s="98"/>
      <c r="L45" s="99"/>
      <c r="M45" s="367"/>
      <c r="N45" s="262" t="s">
        <v>213</v>
      </c>
      <c r="O45" s="263"/>
      <c r="P45" s="263"/>
      <c r="Q45" s="36"/>
      <c r="R45" s="193"/>
      <c r="S45" s="194"/>
      <c r="T45" s="298"/>
      <c r="U45" s="92"/>
      <c r="V45" s="93"/>
      <c r="W45" s="260"/>
      <c r="X45" s="262" t="s">
        <v>252</v>
      </c>
      <c r="Y45" s="263"/>
      <c r="Z45" s="263"/>
      <c r="AA45" s="37"/>
      <c r="AB45" s="193"/>
      <c r="AC45" s="194"/>
      <c r="AD45" s="298"/>
    </row>
    <row r="46" spans="1:30" ht="10.5" customHeight="1">
      <c r="A46" s="295"/>
      <c r="B46" s="296"/>
      <c r="C46" s="437"/>
      <c r="D46" s="262" t="s">
        <v>434</v>
      </c>
      <c r="E46" s="263"/>
      <c r="F46" s="263"/>
      <c r="G46" s="36"/>
      <c r="H46" s="193"/>
      <c r="I46" s="194"/>
      <c r="J46" s="170"/>
      <c r="K46" s="98"/>
      <c r="L46" s="99"/>
      <c r="M46" s="367"/>
      <c r="N46" s="262" t="s">
        <v>214</v>
      </c>
      <c r="O46" s="263"/>
      <c r="P46" s="263"/>
      <c r="Q46" s="36"/>
      <c r="R46" s="193"/>
      <c r="S46" s="194"/>
      <c r="T46" s="298"/>
      <c r="U46" s="92"/>
      <c r="V46" s="93"/>
      <c r="W46" s="260"/>
      <c r="X46" s="262" t="s">
        <v>253</v>
      </c>
      <c r="Y46" s="263"/>
      <c r="Z46" s="263"/>
      <c r="AA46" s="37"/>
      <c r="AB46" s="193"/>
      <c r="AC46" s="194"/>
      <c r="AD46" s="298"/>
    </row>
    <row r="47" spans="1:30" ht="10.5" customHeight="1">
      <c r="A47" s="295"/>
      <c r="B47" s="296"/>
      <c r="C47" s="438"/>
      <c r="D47" s="262" t="s">
        <v>435</v>
      </c>
      <c r="E47" s="263"/>
      <c r="F47" s="263"/>
      <c r="G47" s="36"/>
      <c r="H47" s="193"/>
      <c r="I47" s="194"/>
      <c r="J47" s="170"/>
      <c r="K47" s="98"/>
      <c r="L47" s="99"/>
      <c r="M47" s="367"/>
      <c r="N47" s="262" t="s">
        <v>215</v>
      </c>
      <c r="O47" s="263"/>
      <c r="P47" s="263"/>
      <c r="Q47" s="36"/>
      <c r="R47" s="193"/>
      <c r="S47" s="194"/>
      <c r="T47" s="298"/>
      <c r="U47" s="92"/>
      <c r="V47" s="93"/>
      <c r="W47" s="260"/>
      <c r="X47" s="262" t="s">
        <v>254</v>
      </c>
      <c r="Y47" s="263"/>
      <c r="Z47" s="263"/>
      <c r="AA47" s="37"/>
      <c r="AB47" s="193"/>
      <c r="AC47" s="194"/>
      <c r="AD47" s="298"/>
    </row>
    <row r="48" spans="1:30" ht="10.5" customHeight="1">
      <c r="A48" s="295"/>
      <c r="B48" s="296"/>
      <c r="C48" s="270"/>
      <c r="D48" s="428"/>
      <c r="E48" s="428"/>
      <c r="F48" s="428"/>
      <c r="G48" s="428"/>
      <c r="H48" s="246"/>
      <c r="I48" s="247"/>
      <c r="J48" s="170"/>
      <c r="K48" s="98"/>
      <c r="L48" s="99"/>
      <c r="M48" s="367"/>
      <c r="N48" s="262" t="s">
        <v>216</v>
      </c>
      <c r="O48" s="263"/>
      <c r="P48" s="263"/>
      <c r="Q48" s="36"/>
      <c r="R48" s="193"/>
      <c r="S48" s="194"/>
      <c r="T48" s="298"/>
      <c r="U48" s="92"/>
      <c r="V48" s="93"/>
      <c r="W48" s="260"/>
      <c r="X48" s="262" t="s">
        <v>255</v>
      </c>
      <c r="Y48" s="263"/>
      <c r="Z48" s="263"/>
      <c r="AA48" s="37"/>
      <c r="AB48" s="193"/>
      <c r="AC48" s="194"/>
      <c r="AD48" s="298"/>
    </row>
    <row r="49" spans="1:30" ht="10.5" customHeight="1">
      <c r="A49" s="295"/>
      <c r="B49" s="296"/>
      <c r="C49" s="271"/>
      <c r="D49" s="428"/>
      <c r="E49" s="428"/>
      <c r="F49" s="428"/>
      <c r="G49" s="428"/>
      <c r="H49" s="248"/>
      <c r="I49" s="249"/>
      <c r="J49" s="170"/>
      <c r="K49" s="98"/>
      <c r="L49" s="99"/>
      <c r="M49" s="367"/>
      <c r="N49" s="262" t="s">
        <v>217</v>
      </c>
      <c r="O49" s="263"/>
      <c r="P49" s="263"/>
      <c r="Q49" s="36"/>
      <c r="R49" s="193"/>
      <c r="S49" s="194"/>
      <c r="T49" s="298"/>
      <c r="U49" s="92"/>
      <c r="V49" s="93"/>
      <c r="W49" s="260"/>
      <c r="X49" s="262" t="s">
        <v>256</v>
      </c>
      <c r="Y49" s="263"/>
      <c r="Z49" s="263"/>
      <c r="AA49" s="37"/>
      <c r="AB49" s="193"/>
      <c r="AC49" s="194"/>
      <c r="AD49" s="298"/>
    </row>
    <row r="50" spans="1:30" ht="10.5" customHeight="1">
      <c r="A50" s="295"/>
      <c r="B50" s="296"/>
      <c r="C50" s="271"/>
      <c r="D50" s="428"/>
      <c r="E50" s="428"/>
      <c r="F50" s="428"/>
      <c r="G50" s="428"/>
      <c r="H50" s="248"/>
      <c r="I50" s="249"/>
      <c r="J50" s="170"/>
      <c r="K50" s="98"/>
      <c r="L50" s="99"/>
      <c r="M50" s="367"/>
      <c r="N50" s="262" t="s">
        <v>218</v>
      </c>
      <c r="O50" s="263"/>
      <c r="P50" s="263"/>
      <c r="Q50" s="36"/>
      <c r="R50" s="193"/>
      <c r="S50" s="194"/>
      <c r="T50" s="298"/>
      <c r="U50" s="92"/>
      <c r="V50" s="93"/>
      <c r="W50" s="261"/>
      <c r="X50" s="262" t="s">
        <v>430</v>
      </c>
      <c r="Y50" s="263"/>
      <c r="Z50" s="263"/>
      <c r="AA50" s="37"/>
      <c r="AB50" s="193"/>
      <c r="AC50" s="194"/>
      <c r="AD50" s="298"/>
    </row>
    <row r="51" spans="1:30" ht="10.5" customHeight="1">
      <c r="A51" s="295"/>
      <c r="B51" s="296"/>
      <c r="C51" s="272"/>
      <c r="D51" s="435"/>
      <c r="E51" s="435"/>
      <c r="F51" s="435"/>
      <c r="G51" s="435"/>
      <c r="H51" s="250"/>
      <c r="I51" s="251"/>
      <c r="J51" s="171"/>
      <c r="K51" s="98"/>
      <c r="L51" s="99"/>
      <c r="M51" s="360"/>
      <c r="N51" s="347"/>
      <c r="O51" s="348"/>
      <c r="P51" s="348"/>
      <c r="Q51" s="349"/>
      <c r="R51" s="350"/>
      <c r="S51" s="351"/>
      <c r="T51" s="298"/>
      <c r="U51" s="92"/>
      <c r="V51" s="93"/>
      <c r="W51" s="19"/>
      <c r="X51" s="241"/>
      <c r="Y51" s="242"/>
      <c r="Z51" s="242"/>
      <c r="AA51" s="34"/>
      <c r="AB51" s="350"/>
      <c r="AC51" s="351"/>
      <c r="AD51" s="298"/>
    </row>
    <row r="52" spans="1:30" ht="10.5" customHeight="1">
      <c r="A52" s="102"/>
      <c r="B52" s="103"/>
      <c r="C52" s="288" t="s">
        <v>272</v>
      </c>
      <c r="D52" s="289"/>
      <c r="E52" s="289"/>
      <c r="F52" s="289"/>
      <c r="G52" s="289"/>
      <c r="H52" s="289"/>
      <c r="I52" s="289"/>
      <c r="J52" s="290"/>
      <c r="K52" s="98"/>
      <c r="L52" s="99"/>
      <c r="M52" s="243" t="s">
        <v>26</v>
      </c>
      <c r="N52" s="244"/>
      <c r="O52" s="244"/>
      <c r="P52" s="244"/>
      <c r="Q52" s="244"/>
      <c r="R52" s="244"/>
      <c r="S52" s="244"/>
      <c r="T52" s="245"/>
      <c r="U52" s="92"/>
      <c r="V52" s="93"/>
      <c r="W52" s="361" t="s">
        <v>26</v>
      </c>
      <c r="X52" s="362"/>
      <c r="Y52" s="362"/>
      <c r="Z52" s="362"/>
      <c r="AA52" s="362"/>
      <c r="AB52" s="362"/>
      <c r="AC52" s="362"/>
      <c r="AD52" s="363"/>
    </row>
    <row r="53" spans="1:30" ht="10.5" customHeight="1">
      <c r="A53" s="102"/>
      <c r="B53" s="103"/>
      <c r="C53" s="252"/>
      <c r="D53" s="254"/>
      <c r="E53" s="255"/>
      <c r="F53" s="255"/>
      <c r="G53" s="256"/>
      <c r="H53" s="264"/>
      <c r="I53" s="265"/>
      <c r="J53" s="169"/>
      <c r="K53" s="98"/>
      <c r="L53" s="99"/>
      <c r="M53" s="422" t="s">
        <v>224</v>
      </c>
      <c r="N53" s="197" t="s">
        <v>219</v>
      </c>
      <c r="O53" s="198"/>
      <c r="P53" s="198"/>
      <c r="Q53" s="199"/>
      <c r="R53" s="217" t="str">
        <f>IF(H179="","観察章入力",H179)</f>
        <v>観察章入力</v>
      </c>
      <c r="S53" s="218"/>
      <c r="T53" s="318" t="s">
        <v>60</v>
      </c>
      <c r="U53" s="92"/>
      <c r="V53" s="93"/>
      <c r="W53" s="317" t="s">
        <v>209</v>
      </c>
      <c r="X53" s="197" t="s">
        <v>257</v>
      </c>
      <c r="Y53" s="198"/>
      <c r="Z53" s="198"/>
      <c r="AA53" s="199"/>
      <c r="AB53" s="185" t="str">
        <f>IF(H185="","観察章入力",H185)</f>
        <v>観察章入力</v>
      </c>
      <c r="AC53" s="186"/>
      <c r="AD53" s="189" t="s">
        <v>61</v>
      </c>
    </row>
    <row r="54" spans="1:30" ht="10.5" customHeight="1">
      <c r="A54" s="102"/>
      <c r="B54" s="103"/>
      <c r="C54" s="253"/>
      <c r="D54" s="257"/>
      <c r="E54" s="258"/>
      <c r="F54" s="258"/>
      <c r="G54" s="259"/>
      <c r="H54" s="248"/>
      <c r="I54" s="249"/>
      <c r="J54" s="170"/>
      <c r="K54" s="98"/>
      <c r="L54" s="99"/>
      <c r="M54" s="422"/>
      <c r="N54" s="200"/>
      <c r="O54" s="201"/>
      <c r="P54" s="201"/>
      <c r="Q54" s="202"/>
      <c r="R54" s="217"/>
      <c r="S54" s="218"/>
      <c r="T54" s="318"/>
      <c r="U54" s="92"/>
      <c r="V54" s="93"/>
      <c r="W54" s="317"/>
      <c r="X54" s="200"/>
      <c r="Y54" s="201"/>
      <c r="Z54" s="201"/>
      <c r="AA54" s="202"/>
      <c r="AB54" s="217"/>
      <c r="AC54" s="218"/>
      <c r="AD54" s="318"/>
    </row>
    <row r="55" spans="1:30" ht="10.5" customHeight="1">
      <c r="A55" s="102"/>
      <c r="B55" s="103"/>
      <c r="C55" s="288" t="s">
        <v>178</v>
      </c>
      <c r="D55" s="289"/>
      <c r="E55" s="289"/>
      <c r="F55" s="289"/>
      <c r="G55" s="289"/>
      <c r="H55" s="289"/>
      <c r="I55" s="289"/>
      <c r="J55" s="290"/>
      <c r="K55" s="98"/>
      <c r="L55" s="99"/>
      <c r="M55" s="243" t="s">
        <v>27</v>
      </c>
      <c r="N55" s="244"/>
      <c r="O55" s="244"/>
      <c r="P55" s="244"/>
      <c r="Q55" s="244"/>
      <c r="R55" s="244"/>
      <c r="S55" s="244"/>
      <c r="T55" s="245"/>
      <c r="U55" s="92"/>
      <c r="V55" s="93"/>
      <c r="W55" s="361" t="s">
        <v>27</v>
      </c>
      <c r="X55" s="362"/>
      <c r="Y55" s="362"/>
      <c r="Z55" s="362"/>
      <c r="AA55" s="362"/>
      <c r="AB55" s="362"/>
      <c r="AC55" s="362"/>
      <c r="AD55" s="363"/>
    </row>
    <row r="56" spans="1:30" ht="10.5" customHeight="1">
      <c r="A56" s="102"/>
      <c r="B56" s="103"/>
      <c r="C56" s="449" t="s">
        <v>226</v>
      </c>
      <c r="D56" s="696" t="s">
        <v>194</v>
      </c>
      <c r="E56" s="696"/>
      <c r="F56" s="696"/>
      <c r="G56" s="696"/>
      <c r="H56" s="698" t="str">
        <f>IF(R177="","計測章入力",R177)</f>
        <v>計測章入力</v>
      </c>
      <c r="I56" s="698"/>
      <c r="J56" s="190" t="s">
        <v>176</v>
      </c>
      <c r="K56" s="98"/>
      <c r="L56" s="99"/>
      <c r="M56" s="423" t="s">
        <v>222</v>
      </c>
      <c r="N56" s="197" t="s">
        <v>221</v>
      </c>
      <c r="O56" s="198"/>
      <c r="P56" s="198"/>
      <c r="Q56" s="199"/>
      <c r="R56" s="185" t="str">
        <f>IF(R181="","計測章入力",R181)</f>
        <v>計測章入力</v>
      </c>
      <c r="S56" s="186"/>
      <c r="T56" s="189" t="s">
        <v>57</v>
      </c>
      <c r="U56" s="92"/>
      <c r="V56" s="93"/>
      <c r="W56" s="191" t="s">
        <v>258</v>
      </c>
      <c r="X56" s="197" t="s">
        <v>261</v>
      </c>
      <c r="Y56" s="198"/>
      <c r="Z56" s="198"/>
      <c r="AA56" s="199"/>
      <c r="AB56" s="185" t="str">
        <f>IF(R189="","計測章入力",R189)</f>
        <v>計測章入力</v>
      </c>
      <c r="AC56" s="186"/>
      <c r="AD56" s="189" t="s">
        <v>59</v>
      </c>
    </row>
    <row r="57" spans="1:30" ht="10.5" customHeight="1">
      <c r="A57" s="102"/>
      <c r="B57" s="103"/>
      <c r="C57" s="449"/>
      <c r="D57" s="697"/>
      <c r="E57" s="697"/>
      <c r="F57" s="697"/>
      <c r="G57" s="697"/>
      <c r="H57" s="391"/>
      <c r="I57" s="391"/>
      <c r="J57" s="390"/>
      <c r="K57" s="98"/>
      <c r="L57" s="99"/>
      <c r="M57" s="424"/>
      <c r="N57" s="200"/>
      <c r="O57" s="201"/>
      <c r="P57" s="201"/>
      <c r="Q57" s="202"/>
      <c r="R57" s="187"/>
      <c r="S57" s="188"/>
      <c r="T57" s="190"/>
      <c r="U57" s="92"/>
      <c r="V57" s="93"/>
      <c r="W57" s="192"/>
      <c r="X57" s="200"/>
      <c r="Y57" s="201"/>
      <c r="Z57" s="201"/>
      <c r="AA57" s="202"/>
      <c r="AB57" s="187"/>
      <c r="AC57" s="188"/>
      <c r="AD57" s="190"/>
    </row>
    <row r="58" spans="1:30" ht="10.5" customHeight="1">
      <c r="A58" s="102"/>
      <c r="B58" s="103"/>
      <c r="C58" s="449"/>
      <c r="D58" s="697"/>
      <c r="E58" s="697"/>
      <c r="F58" s="697"/>
      <c r="G58" s="697"/>
      <c r="H58" s="391"/>
      <c r="I58" s="391"/>
      <c r="J58" s="390"/>
      <c r="K58" s="98"/>
      <c r="L58" s="99"/>
      <c r="M58" s="422" t="s">
        <v>223</v>
      </c>
      <c r="N58" s="211" t="s">
        <v>220</v>
      </c>
      <c r="O58" s="212"/>
      <c r="P58" s="212"/>
      <c r="Q58" s="213"/>
      <c r="R58" s="185" t="str">
        <f>IF(R183="","計測章入力",R183)</f>
        <v>計測章入力</v>
      </c>
      <c r="S58" s="186"/>
      <c r="T58" s="318" t="s">
        <v>58</v>
      </c>
      <c r="U58" s="92"/>
      <c r="V58" s="93"/>
      <c r="W58" s="317" t="s">
        <v>262</v>
      </c>
      <c r="X58" s="211" t="s">
        <v>264</v>
      </c>
      <c r="Y58" s="212"/>
      <c r="Z58" s="212"/>
      <c r="AA58" s="213"/>
      <c r="AB58" s="217" t="str">
        <f>IF(H209="","ﾊｲｷﾝｸﾞ章入力",H209)</f>
        <v>ﾊｲｷﾝｸﾞ章入力</v>
      </c>
      <c r="AC58" s="218"/>
      <c r="AD58" s="318" t="s">
        <v>56</v>
      </c>
    </row>
    <row r="59" spans="1:30" ht="10.5" customHeight="1">
      <c r="A59" s="102"/>
      <c r="B59" s="103"/>
      <c r="C59" s="449"/>
      <c r="D59" s="697"/>
      <c r="E59" s="697"/>
      <c r="F59" s="697"/>
      <c r="G59" s="697"/>
      <c r="H59" s="391"/>
      <c r="I59" s="391"/>
      <c r="J59" s="390"/>
      <c r="K59" s="98"/>
      <c r="L59" s="99"/>
      <c r="M59" s="422"/>
      <c r="N59" s="211"/>
      <c r="O59" s="212"/>
      <c r="P59" s="212"/>
      <c r="Q59" s="213"/>
      <c r="R59" s="187"/>
      <c r="S59" s="188"/>
      <c r="T59" s="318"/>
      <c r="U59" s="92"/>
      <c r="V59" s="93"/>
      <c r="W59" s="317"/>
      <c r="X59" s="211"/>
      <c r="Y59" s="212"/>
      <c r="Z59" s="212"/>
      <c r="AA59" s="213"/>
      <c r="AB59" s="217"/>
      <c r="AC59" s="218"/>
      <c r="AD59" s="318"/>
    </row>
    <row r="60" spans="1:30" ht="10.5" customHeight="1">
      <c r="A60" s="102"/>
      <c r="B60" s="103"/>
      <c r="C60" s="288" t="s">
        <v>179</v>
      </c>
      <c r="D60" s="289"/>
      <c r="E60" s="289"/>
      <c r="F60" s="289"/>
      <c r="G60" s="289"/>
      <c r="H60" s="289"/>
      <c r="I60" s="289"/>
      <c r="J60" s="290"/>
      <c r="K60" s="98"/>
      <c r="L60" s="99"/>
      <c r="M60" s="243" t="s">
        <v>28</v>
      </c>
      <c r="N60" s="244"/>
      <c r="O60" s="244"/>
      <c r="P60" s="244"/>
      <c r="Q60" s="244"/>
      <c r="R60" s="244"/>
      <c r="S60" s="244"/>
      <c r="T60" s="245"/>
      <c r="U60" s="92"/>
      <c r="V60" s="93"/>
      <c r="W60" s="361" t="s">
        <v>28</v>
      </c>
      <c r="X60" s="362"/>
      <c r="Y60" s="362"/>
      <c r="Z60" s="362"/>
      <c r="AA60" s="362"/>
      <c r="AB60" s="362"/>
      <c r="AC60" s="362"/>
      <c r="AD60" s="363"/>
    </row>
    <row r="61" spans="1:30" ht="10.5" customHeight="1">
      <c r="A61" s="102"/>
      <c r="B61" s="103"/>
      <c r="C61" s="437" t="s">
        <v>195</v>
      </c>
      <c r="D61" s="352" t="s">
        <v>177</v>
      </c>
      <c r="E61" s="352"/>
      <c r="F61" s="352"/>
      <c r="G61" s="352"/>
      <c r="H61" s="164"/>
      <c r="I61" s="164"/>
      <c r="J61" s="171"/>
      <c r="K61" s="98"/>
      <c r="L61" s="99"/>
      <c r="M61" s="367" t="s">
        <v>237</v>
      </c>
      <c r="N61" s="143" t="s">
        <v>236</v>
      </c>
      <c r="O61" s="144"/>
      <c r="P61" s="144"/>
      <c r="Q61" s="145"/>
      <c r="R61" s="138"/>
      <c r="S61" s="139"/>
      <c r="T61" s="169"/>
      <c r="U61" s="92"/>
      <c r="V61" s="93"/>
      <c r="W61" s="230" t="s">
        <v>265</v>
      </c>
      <c r="X61" s="143" t="s">
        <v>575</v>
      </c>
      <c r="Y61" s="144"/>
      <c r="Z61" s="144"/>
      <c r="AA61" s="145"/>
      <c r="AB61" s="138"/>
      <c r="AC61" s="214"/>
      <c r="AD61" s="169"/>
    </row>
    <row r="62" spans="1:30" ht="10.5" customHeight="1">
      <c r="A62" s="102"/>
      <c r="B62" s="103"/>
      <c r="C62" s="437"/>
      <c r="D62" s="156"/>
      <c r="E62" s="156"/>
      <c r="F62" s="156"/>
      <c r="G62" s="156"/>
      <c r="H62" s="142"/>
      <c r="I62" s="142"/>
      <c r="J62" s="298"/>
      <c r="K62" s="98"/>
      <c r="L62" s="99"/>
      <c r="M62" s="367"/>
      <c r="N62" s="323"/>
      <c r="O62" s="324"/>
      <c r="P62" s="324"/>
      <c r="Q62" s="325"/>
      <c r="R62" s="174"/>
      <c r="S62" s="215"/>
      <c r="T62" s="170"/>
      <c r="U62" s="92"/>
      <c r="V62" s="93"/>
      <c r="W62" s="231"/>
      <c r="X62" s="146"/>
      <c r="Y62" s="147"/>
      <c r="Z62" s="147"/>
      <c r="AA62" s="148"/>
      <c r="AB62" s="176"/>
      <c r="AC62" s="177"/>
      <c r="AD62" s="170"/>
    </row>
    <row r="63" spans="1:30" ht="10.5" customHeight="1">
      <c r="A63" s="102"/>
      <c r="B63" s="103"/>
      <c r="C63" s="437"/>
      <c r="D63" s="156"/>
      <c r="E63" s="156"/>
      <c r="F63" s="156"/>
      <c r="G63" s="156"/>
      <c r="H63" s="142"/>
      <c r="I63" s="142"/>
      <c r="J63" s="298"/>
      <c r="K63" s="98"/>
      <c r="L63" s="99"/>
      <c r="M63" s="367"/>
      <c r="N63" s="323"/>
      <c r="O63" s="324"/>
      <c r="P63" s="324"/>
      <c r="Q63" s="325"/>
      <c r="R63" s="174"/>
      <c r="S63" s="215"/>
      <c r="T63" s="170"/>
      <c r="U63" s="92"/>
      <c r="V63" s="93"/>
      <c r="W63" s="230" t="s">
        <v>184</v>
      </c>
      <c r="X63" s="143" t="s">
        <v>271</v>
      </c>
      <c r="Y63" s="144"/>
      <c r="Z63" s="144"/>
      <c r="AA63" s="145"/>
      <c r="AB63" s="138"/>
      <c r="AC63" s="214"/>
      <c r="AD63" s="170"/>
    </row>
    <row r="64" spans="1:30" ht="10.5" customHeight="1">
      <c r="A64" s="104"/>
      <c r="B64" s="105"/>
      <c r="C64" s="370"/>
      <c r="D64" s="156"/>
      <c r="E64" s="156"/>
      <c r="F64" s="156"/>
      <c r="G64" s="156"/>
      <c r="H64" s="142"/>
      <c r="I64" s="142"/>
      <c r="J64" s="298"/>
      <c r="K64" s="100"/>
      <c r="L64" s="101"/>
      <c r="M64" s="360"/>
      <c r="N64" s="146"/>
      <c r="O64" s="147"/>
      <c r="P64" s="147"/>
      <c r="Q64" s="148"/>
      <c r="R64" s="176"/>
      <c r="S64" s="216"/>
      <c r="T64" s="171"/>
      <c r="U64" s="94"/>
      <c r="V64" s="95"/>
      <c r="W64" s="231"/>
      <c r="X64" s="146"/>
      <c r="Y64" s="147"/>
      <c r="Z64" s="147"/>
      <c r="AA64" s="148"/>
      <c r="AB64" s="176"/>
      <c r="AC64" s="177"/>
      <c r="AD64" s="171"/>
    </row>
    <row r="65" spans="1:33" ht="10.5" customHeight="1">
      <c r="A65" s="326" t="s">
        <v>40</v>
      </c>
      <c r="B65" s="327"/>
      <c r="C65" s="252"/>
      <c r="D65" s="273"/>
      <c r="E65" s="274"/>
      <c r="F65" s="274"/>
      <c r="G65" s="275"/>
      <c r="H65" s="264"/>
      <c r="I65" s="292"/>
      <c r="J65" s="298"/>
      <c r="K65" s="299" t="s">
        <v>40</v>
      </c>
      <c r="L65" s="300"/>
      <c r="M65" s="306"/>
      <c r="N65" s="273"/>
      <c r="O65" s="274"/>
      <c r="P65" s="274"/>
      <c r="Q65" s="275"/>
      <c r="R65" s="264"/>
      <c r="S65" s="292"/>
      <c r="T65" s="298"/>
      <c r="U65" s="309" t="s">
        <v>40</v>
      </c>
      <c r="V65" s="310"/>
      <c r="W65" s="230" t="s">
        <v>238</v>
      </c>
      <c r="X65" s="143" t="s">
        <v>260</v>
      </c>
      <c r="Y65" s="144"/>
      <c r="Z65" s="144" t="s">
        <v>316</v>
      </c>
      <c r="AA65" s="145"/>
      <c r="AB65" s="138"/>
      <c r="AC65" s="139"/>
      <c r="AD65" s="169"/>
    </row>
    <row r="66" spans="1:33" ht="10.5" customHeight="1">
      <c r="A66" s="295"/>
      <c r="B66" s="296"/>
      <c r="C66" s="253"/>
      <c r="D66" s="276"/>
      <c r="E66" s="277"/>
      <c r="F66" s="277"/>
      <c r="G66" s="278"/>
      <c r="H66" s="248"/>
      <c r="I66" s="293"/>
      <c r="J66" s="298"/>
      <c r="K66" s="301"/>
      <c r="L66" s="302"/>
      <c r="M66" s="307"/>
      <c r="N66" s="276"/>
      <c r="O66" s="277"/>
      <c r="P66" s="277"/>
      <c r="Q66" s="278"/>
      <c r="R66" s="248"/>
      <c r="S66" s="293"/>
      <c r="T66" s="298"/>
      <c r="U66" s="311"/>
      <c r="V66" s="312"/>
      <c r="W66" s="260"/>
      <c r="X66" s="323"/>
      <c r="Y66" s="324"/>
      <c r="Z66" s="324"/>
      <c r="AA66" s="325"/>
      <c r="AB66" s="174"/>
      <c r="AC66" s="215"/>
      <c r="AD66" s="170"/>
    </row>
    <row r="67" spans="1:33" ht="10.5" customHeight="1">
      <c r="A67" s="295"/>
      <c r="B67" s="296"/>
      <c r="C67" s="253"/>
      <c r="D67" s="276"/>
      <c r="E67" s="277"/>
      <c r="F67" s="277"/>
      <c r="G67" s="278"/>
      <c r="H67" s="248"/>
      <c r="I67" s="293"/>
      <c r="J67" s="298"/>
      <c r="K67" s="301"/>
      <c r="L67" s="302"/>
      <c r="M67" s="307"/>
      <c r="N67" s="276"/>
      <c r="O67" s="277"/>
      <c r="P67" s="277"/>
      <c r="Q67" s="278"/>
      <c r="R67" s="248"/>
      <c r="S67" s="293"/>
      <c r="T67" s="298"/>
      <c r="U67" s="311"/>
      <c r="V67" s="312"/>
      <c r="W67" s="260"/>
      <c r="X67" s="476" t="s">
        <v>314</v>
      </c>
      <c r="Y67" s="222"/>
      <c r="Z67" s="222" t="s">
        <v>315</v>
      </c>
      <c r="AA67" s="223"/>
      <c r="AB67" s="203" t="str">
        <f>IF(X107="","読図章入力",X107)</f>
        <v>読図章入力</v>
      </c>
      <c r="AC67" s="204"/>
      <c r="AD67" s="170"/>
    </row>
    <row r="68" spans="1:33" ht="10.5" customHeight="1">
      <c r="A68" s="295"/>
      <c r="B68" s="296"/>
      <c r="C68" s="253"/>
      <c r="D68" s="276"/>
      <c r="E68" s="277"/>
      <c r="F68" s="277"/>
      <c r="G68" s="278"/>
      <c r="H68" s="248"/>
      <c r="I68" s="293"/>
      <c r="J68" s="298"/>
      <c r="K68" s="301"/>
      <c r="L68" s="302"/>
      <c r="M68" s="307"/>
      <c r="N68" s="276"/>
      <c r="O68" s="277"/>
      <c r="P68" s="277"/>
      <c r="Q68" s="278"/>
      <c r="R68" s="248"/>
      <c r="S68" s="293"/>
      <c r="T68" s="298"/>
      <c r="U68" s="311"/>
      <c r="V68" s="312"/>
      <c r="W68" s="260"/>
      <c r="X68" s="477"/>
      <c r="Y68" s="224"/>
      <c r="Z68" s="224"/>
      <c r="AA68" s="225"/>
      <c r="AB68" s="205"/>
      <c r="AC68" s="206"/>
      <c r="AD68" s="170"/>
    </row>
    <row r="69" spans="1:33" ht="10.5" customHeight="1">
      <c r="A69" s="295"/>
      <c r="B69" s="296"/>
      <c r="C69" s="253"/>
      <c r="D69" s="276"/>
      <c r="E69" s="277"/>
      <c r="F69" s="277"/>
      <c r="G69" s="278"/>
      <c r="H69" s="248"/>
      <c r="I69" s="293"/>
      <c r="J69" s="298"/>
      <c r="K69" s="301"/>
      <c r="L69" s="302"/>
      <c r="M69" s="307"/>
      <c r="N69" s="276"/>
      <c r="O69" s="277"/>
      <c r="P69" s="277"/>
      <c r="Q69" s="278"/>
      <c r="R69" s="248"/>
      <c r="S69" s="293"/>
      <c r="T69" s="298"/>
      <c r="U69" s="311"/>
      <c r="V69" s="312"/>
      <c r="W69" s="260"/>
      <c r="X69" s="444" t="s">
        <v>259</v>
      </c>
      <c r="Y69" s="226"/>
      <c r="Z69" s="226" t="s">
        <v>516</v>
      </c>
      <c r="AA69" s="227"/>
      <c r="AB69" s="207" t="s">
        <v>517</v>
      </c>
      <c r="AC69" s="208"/>
      <c r="AD69" s="170"/>
    </row>
    <row r="70" spans="1:33" ht="10.5" customHeight="1">
      <c r="A70" s="295"/>
      <c r="B70" s="296"/>
      <c r="C70" s="253"/>
      <c r="D70" s="276"/>
      <c r="E70" s="277"/>
      <c r="F70" s="277"/>
      <c r="G70" s="278"/>
      <c r="H70" s="248"/>
      <c r="I70" s="293"/>
      <c r="J70" s="298"/>
      <c r="K70" s="301"/>
      <c r="L70" s="302"/>
      <c r="M70" s="307"/>
      <c r="N70" s="276"/>
      <c r="O70" s="277"/>
      <c r="P70" s="277"/>
      <c r="Q70" s="278"/>
      <c r="R70" s="248"/>
      <c r="S70" s="293"/>
      <c r="T70" s="298"/>
      <c r="U70" s="311"/>
      <c r="V70" s="312"/>
      <c r="W70" s="260"/>
      <c r="X70" s="445"/>
      <c r="Y70" s="228"/>
      <c r="Z70" s="228"/>
      <c r="AA70" s="229"/>
      <c r="AB70" s="209"/>
      <c r="AC70" s="210"/>
      <c r="AD70" s="170"/>
    </row>
    <row r="71" spans="1:33" ht="10.5" customHeight="1">
      <c r="A71" s="295"/>
      <c r="B71" s="296"/>
      <c r="C71" s="253"/>
      <c r="D71" s="276"/>
      <c r="E71" s="277"/>
      <c r="F71" s="277"/>
      <c r="G71" s="278"/>
      <c r="H71" s="248"/>
      <c r="I71" s="293"/>
      <c r="J71" s="298"/>
      <c r="K71" s="301"/>
      <c r="L71" s="302"/>
      <c r="M71" s="307"/>
      <c r="N71" s="276"/>
      <c r="O71" s="277"/>
      <c r="P71" s="277"/>
      <c r="Q71" s="278"/>
      <c r="R71" s="248"/>
      <c r="S71" s="293"/>
      <c r="T71" s="298"/>
      <c r="U71" s="311"/>
      <c r="V71" s="312"/>
      <c r="W71" s="260"/>
      <c r="X71" s="444" t="s">
        <v>259</v>
      </c>
      <c r="Y71" s="226"/>
      <c r="Z71" s="226" t="s">
        <v>478</v>
      </c>
      <c r="AA71" s="227"/>
      <c r="AB71" s="207" t="s">
        <v>518</v>
      </c>
      <c r="AC71" s="208"/>
      <c r="AD71" s="170"/>
    </row>
    <row r="72" spans="1:33" ht="10.5" customHeight="1">
      <c r="A72" s="295"/>
      <c r="B72" s="296"/>
      <c r="C72" s="253"/>
      <c r="D72" s="276"/>
      <c r="E72" s="277"/>
      <c r="F72" s="277"/>
      <c r="G72" s="278"/>
      <c r="H72" s="248"/>
      <c r="I72" s="293"/>
      <c r="J72" s="298"/>
      <c r="K72" s="301"/>
      <c r="L72" s="302"/>
      <c r="M72" s="307"/>
      <c r="N72" s="276"/>
      <c r="O72" s="277"/>
      <c r="P72" s="277"/>
      <c r="Q72" s="278"/>
      <c r="R72" s="248"/>
      <c r="S72" s="293"/>
      <c r="T72" s="298"/>
      <c r="U72" s="311"/>
      <c r="V72" s="312"/>
      <c r="W72" s="260"/>
      <c r="X72" s="462"/>
      <c r="Y72" s="319"/>
      <c r="Z72" s="319"/>
      <c r="AA72" s="320"/>
      <c r="AB72" s="321"/>
      <c r="AC72" s="322"/>
      <c r="AD72" s="171"/>
    </row>
    <row r="73" spans="1:33" ht="10.5" customHeight="1">
      <c r="A73" s="295"/>
      <c r="B73" s="296"/>
      <c r="C73" s="253"/>
      <c r="D73" s="276"/>
      <c r="E73" s="277"/>
      <c r="F73" s="277"/>
      <c r="G73" s="278"/>
      <c r="H73" s="248"/>
      <c r="I73" s="293"/>
      <c r="J73" s="298"/>
      <c r="K73" s="301"/>
      <c r="L73" s="302"/>
      <c r="M73" s="307"/>
      <c r="N73" s="276"/>
      <c r="O73" s="277"/>
      <c r="P73" s="277"/>
      <c r="Q73" s="278"/>
      <c r="R73" s="248"/>
      <c r="S73" s="293"/>
      <c r="T73" s="298"/>
      <c r="U73" s="311"/>
      <c r="V73" s="312"/>
      <c r="W73" s="260"/>
      <c r="X73" s="458" t="s">
        <v>407</v>
      </c>
      <c r="Y73" s="459"/>
      <c r="Z73" s="459" t="s">
        <v>407</v>
      </c>
      <c r="AA73" s="460"/>
      <c r="AB73" s="315" t="s">
        <v>408</v>
      </c>
      <c r="AC73" s="316"/>
      <c r="AD73" s="169"/>
    </row>
    <row r="74" spans="1:33" ht="10.5" customHeight="1">
      <c r="A74" s="295"/>
      <c r="B74" s="296"/>
      <c r="C74" s="253"/>
      <c r="D74" s="276"/>
      <c r="E74" s="277"/>
      <c r="F74" s="277"/>
      <c r="G74" s="278"/>
      <c r="H74" s="248"/>
      <c r="I74" s="293"/>
      <c r="J74" s="298"/>
      <c r="K74" s="301"/>
      <c r="L74" s="302"/>
      <c r="M74" s="307"/>
      <c r="N74" s="276"/>
      <c r="O74" s="277"/>
      <c r="P74" s="277"/>
      <c r="Q74" s="278"/>
      <c r="R74" s="248"/>
      <c r="S74" s="293"/>
      <c r="T74" s="298"/>
      <c r="U74" s="311"/>
      <c r="V74" s="312"/>
      <c r="W74" s="260"/>
      <c r="X74" s="262"/>
      <c r="Y74" s="263"/>
      <c r="Z74" s="263"/>
      <c r="AA74" s="461"/>
      <c r="AB74" s="193"/>
      <c r="AC74" s="194"/>
      <c r="AD74" s="170"/>
    </row>
    <row r="75" spans="1:33" ht="10.5" customHeight="1">
      <c r="A75" s="295"/>
      <c r="B75" s="296"/>
      <c r="C75" s="253"/>
      <c r="D75" s="276"/>
      <c r="E75" s="277"/>
      <c r="F75" s="277"/>
      <c r="G75" s="278"/>
      <c r="H75" s="248"/>
      <c r="I75" s="293"/>
      <c r="J75" s="298"/>
      <c r="K75" s="301"/>
      <c r="L75" s="302"/>
      <c r="M75" s="307"/>
      <c r="N75" s="276"/>
      <c r="O75" s="277"/>
      <c r="P75" s="277"/>
      <c r="Q75" s="278"/>
      <c r="R75" s="248"/>
      <c r="S75" s="293"/>
      <c r="T75" s="298"/>
      <c r="U75" s="311"/>
      <c r="V75" s="312"/>
      <c r="W75" s="260"/>
      <c r="X75" s="262"/>
      <c r="Y75" s="263"/>
      <c r="Z75" s="263"/>
      <c r="AA75" s="461"/>
      <c r="AB75" s="193"/>
      <c r="AC75" s="194"/>
      <c r="AD75" s="170"/>
    </row>
    <row r="76" spans="1:33" ht="10.5" customHeight="1">
      <c r="A76" s="328"/>
      <c r="B76" s="329"/>
      <c r="C76" s="291"/>
      <c r="D76" s="279"/>
      <c r="E76" s="280"/>
      <c r="F76" s="280"/>
      <c r="G76" s="281"/>
      <c r="H76" s="250"/>
      <c r="I76" s="294"/>
      <c r="J76" s="298"/>
      <c r="K76" s="303"/>
      <c r="L76" s="304"/>
      <c r="M76" s="308"/>
      <c r="N76" s="279"/>
      <c r="O76" s="280"/>
      <c r="P76" s="280"/>
      <c r="Q76" s="281"/>
      <c r="R76" s="250"/>
      <c r="S76" s="294"/>
      <c r="T76" s="298"/>
      <c r="U76" s="313"/>
      <c r="V76" s="314"/>
      <c r="W76" s="231"/>
      <c r="X76" s="241"/>
      <c r="Y76" s="242"/>
      <c r="Z76" s="242"/>
      <c r="AA76" s="305"/>
      <c r="AB76" s="195"/>
      <c r="AC76" s="196"/>
      <c r="AD76" s="171"/>
    </row>
    <row r="77" spans="1:33" ht="10.5" customHeight="1">
      <c r="A77" s="338" t="s">
        <v>45</v>
      </c>
      <c r="B77" s="339"/>
      <c r="C77" s="450" t="s">
        <v>1</v>
      </c>
      <c r="D77" s="441" t="s">
        <v>197</v>
      </c>
      <c r="E77" s="442"/>
      <c r="F77" s="442"/>
      <c r="G77" s="443"/>
      <c r="H77" s="185" t="str">
        <f>IF(H222="","信仰奨励章入力",H222)</f>
        <v>信仰奨励章入力</v>
      </c>
      <c r="I77" s="186"/>
      <c r="J77" s="390" t="s">
        <v>481</v>
      </c>
      <c r="K77" s="706" t="s">
        <v>45</v>
      </c>
      <c r="L77" s="707"/>
      <c r="M77" s="423" t="s">
        <v>242</v>
      </c>
      <c r="N77" s="441" t="s">
        <v>268</v>
      </c>
      <c r="O77" s="442"/>
      <c r="P77" s="442"/>
      <c r="Q77" s="443"/>
      <c r="R77" s="185" t="str">
        <f>IF(H224="","信仰奨励章入力",H224)</f>
        <v>信仰奨励章入力</v>
      </c>
      <c r="S77" s="186"/>
      <c r="T77" s="390" t="s">
        <v>482</v>
      </c>
      <c r="U77" s="471" t="s">
        <v>45</v>
      </c>
      <c r="V77" s="472"/>
      <c r="W77" s="191" t="s">
        <v>1</v>
      </c>
      <c r="X77" s="441" t="s">
        <v>269</v>
      </c>
      <c r="Y77" s="442"/>
      <c r="Z77" s="442"/>
      <c r="AA77" s="443"/>
      <c r="AB77" s="185" t="str">
        <f>IF(H227="","信仰奨励章入力",H227)</f>
        <v>信仰奨励章入力</v>
      </c>
      <c r="AC77" s="186"/>
      <c r="AD77" s="390" t="s">
        <v>483</v>
      </c>
    </row>
    <row r="78" spans="1:33" ht="10.5" customHeight="1">
      <c r="A78" s="340"/>
      <c r="B78" s="341"/>
      <c r="C78" s="451"/>
      <c r="D78" s="238"/>
      <c r="E78" s="239"/>
      <c r="F78" s="239"/>
      <c r="G78" s="240"/>
      <c r="H78" s="187"/>
      <c r="I78" s="188"/>
      <c r="J78" s="390"/>
      <c r="K78" s="708"/>
      <c r="L78" s="709"/>
      <c r="M78" s="424"/>
      <c r="N78" s="238" t="s">
        <v>42</v>
      </c>
      <c r="O78" s="239"/>
      <c r="P78" s="239"/>
      <c r="Q78" s="240"/>
      <c r="R78" s="187"/>
      <c r="S78" s="188"/>
      <c r="T78" s="390"/>
      <c r="U78" s="473"/>
      <c r="V78" s="474"/>
      <c r="W78" s="192"/>
      <c r="X78" s="238" t="s">
        <v>270</v>
      </c>
      <c r="Y78" s="239"/>
      <c r="Z78" s="239"/>
      <c r="AA78" s="240"/>
      <c r="AB78" s="187"/>
      <c r="AC78" s="188"/>
      <c r="AD78" s="390"/>
    </row>
    <row r="79" spans="1:33" ht="10.5" customHeight="1">
      <c r="A79" s="334" t="s">
        <v>44</v>
      </c>
      <c r="B79" s="335"/>
      <c r="C79" s="369" t="s">
        <v>1</v>
      </c>
      <c r="D79" s="232" t="s">
        <v>15</v>
      </c>
      <c r="E79" s="233"/>
      <c r="F79" s="233"/>
      <c r="G79" s="234"/>
      <c r="H79" s="138"/>
      <c r="I79" s="139"/>
      <c r="J79" s="169"/>
      <c r="K79" s="772" t="s">
        <v>44</v>
      </c>
      <c r="L79" s="773"/>
      <c r="M79" s="359" t="s">
        <v>226</v>
      </c>
      <c r="N79" s="232" t="s">
        <v>29</v>
      </c>
      <c r="O79" s="233"/>
      <c r="P79" s="233"/>
      <c r="Q79" s="234"/>
      <c r="R79" s="138"/>
      <c r="S79" s="139"/>
      <c r="T79" s="169"/>
      <c r="U79" s="463" t="s">
        <v>266</v>
      </c>
      <c r="V79" s="464"/>
      <c r="W79" s="230" t="s">
        <v>1</v>
      </c>
      <c r="X79" s="232" t="s">
        <v>41</v>
      </c>
      <c r="Y79" s="233"/>
      <c r="Z79" s="233"/>
      <c r="AA79" s="234"/>
      <c r="AB79" s="138"/>
      <c r="AC79" s="214"/>
      <c r="AD79" s="169"/>
    </row>
    <row r="80" spans="1:33" ht="10.5" customHeight="1">
      <c r="A80" s="336"/>
      <c r="B80" s="337"/>
      <c r="C80" s="370"/>
      <c r="D80" s="235"/>
      <c r="E80" s="236"/>
      <c r="F80" s="236"/>
      <c r="G80" s="237"/>
      <c r="H80" s="176"/>
      <c r="I80" s="216"/>
      <c r="J80" s="170"/>
      <c r="K80" s="774"/>
      <c r="L80" s="775"/>
      <c r="M80" s="360"/>
      <c r="N80" s="235"/>
      <c r="O80" s="236"/>
      <c r="P80" s="236"/>
      <c r="Q80" s="237"/>
      <c r="R80" s="176"/>
      <c r="S80" s="216"/>
      <c r="T80" s="170"/>
      <c r="U80" s="465"/>
      <c r="V80" s="466"/>
      <c r="W80" s="231"/>
      <c r="X80" s="235"/>
      <c r="Y80" s="236"/>
      <c r="Z80" s="236"/>
      <c r="AA80" s="237"/>
      <c r="AB80" s="176"/>
      <c r="AC80" s="177"/>
      <c r="AD80" s="170"/>
      <c r="AG80" s="22"/>
    </row>
    <row r="81" spans="1:88" ht="10.5" customHeight="1">
      <c r="A81" s="330" t="s">
        <v>294</v>
      </c>
      <c r="B81" s="331"/>
      <c r="C81" s="437" t="s">
        <v>195</v>
      </c>
      <c r="D81" s="446" t="s">
        <v>196</v>
      </c>
      <c r="E81" s="447"/>
      <c r="F81" s="447"/>
      <c r="G81" s="448"/>
      <c r="H81" s="138"/>
      <c r="I81" s="139"/>
      <c r="J81" s="170"/>
      <c r="K81" s="702" t="s">
        <v>241</v>
      </c>
      <c r="L81" s="703"/>
      <c r="M81" s="367" t="s">
        <v>244</v>
      </c>
      <c r="N81" s="446" t="s">
        <v>240</v>
      </c>
      <c r="O81" s="447"/>
      <c r="P81" s="447"/>
      <c r="Q81" s="448"/>
      <c r="R81" s="138"/>
      <c r="S81" s="139"/>
      <c r="T81" s="170"/>
      <c r="U81" s="467" t="s">
        <v>241</v>
      </c>
      <c r="V81" s="468"/>
      <c r="W81" s="230" t="s">
        <v>2</v>
      </c>
      <c r="X81" s="232" t="s">
        <v>267</v>
      </c>
      <c r="Y81" s="233"/>
      <c r="Z81" s="233"/>
      <c r="AA81" s="234"/>
      <c r="AB81" s="138"/>
      <c r="AC81" s="214"/>
      <c r="AD81" s="170"/>
    </row>
    <row r="82" spans="1:88" ht="10.5" customHeight="1">
      <c r="A82" s="332"/>
      <c r="B82" s="333"/>
      <c r="C82" s="370"/>
      <c r="D82" s="235"/>
      <c r="E82" s="236"/>
      <c r="F82" s="236"/>
      <c r="G82" s="237"/>
      <c r="H82" s="176"/>
      <c r="I82" s="216"/>
      <c r="J82" s="171"/>
      <c r="K82" s="704"/>
      <c r="L82" s="705"/>
      <c r="M82" s="360"/>
      <c r="N82" s="235" t="s">
        <v>239</v>
      </c>
      <c r="O82" s="236"/>
      <c r="P82" s="236"/>
      <c r="Q82" s="237"/>
      <c r="R82" s="176"/>
      <c r="S82" s="216"/>
      <c r="T82" s="171"/>
      <c r="U82" s="469"/>
      <c r="V82" s="470"/>
      <c r="W82" s="231"/>
      <c r="X82" s="235"/>
      <c r="Y82" s="236"/>
      <c r="Z82" s="236"/>
      <c r="AA82" s="237"/>
      <c r="AB82" s="176"/>
      <c r="AC82" s="177"/>
      <c r="AD82" s="171"/>
    </row>
    <row r="83" spans="1:88" ht="10.5" customHeight="1" thickBot="1">
      <c r="A83" s="326" t="s">
        <v>10</v>
      </c>
      <c r="B83" s="327"/>
      <c r="C83" s="20" t="s">
        <v>1</v>
      </c>
      <c r="D83" s="232" t="s">
        <v>16</v>
      </c>
      <c r="E83" s="233"/>
      <c r="F83" s="233"/>
      <c r="G83" s="234"/>
      <c r="H83" s="475"/>
      <c r="I83" s="475"/>
      <c r="J83" s="23"/>
      <c r="K83" s="299" t="s">
        <v>10</v>
      </c>
      <c r="L83" s="300"/>
      <c r="M83" s="54" t="s">
        <v>1</v>
      </c>
      <c r="N83" s="232" t="s">
        <v>43</v>
      </c>
      <c r="O83" s="233"/>
      <c r="P83" s="233"/>
      <c r="Q83" s="234"/>
      <c r="R83" s="475"/>
      <c r="S83" s="475"/>
      <c r="T83" s="23"/>
      <c r="U83" s="309" t="s">
        <v>10</v>
      </c>
      <c r="V83" s="310"/>
      <c r="W83" s="18" t="s">
        <v>1</v>
      </c>
      <c r="X83" s="232" t="s">
        <v>43</v>
      </c>
      <c r="Y83" s="233"/>
      <c r="Z83" s="233"/>
      <c r="AA83" s="234"/>
      <c r="AB83" s="475"/>
      <c r="AC83" s="475"/>
      <c r="AD83" s="23"/>
    </row>
    <row r="84" spans="1:88" ht="10.5" customHeight="1">
      <c r="A84" s="699" t="s">
        <v>64</v>
      </c>
      <c r="B84" s="297"/>
      <c r="C84" s="297"/>
      <c r="D84" s="729" t="str">
        <f>IF(H220="","信仰奨励章信入力",H220)</f>
        <v>信仰奨励章信入力</v>
      </c>
      <c r="E84" s="729"/>
      <c r="F84" s="297" t="s">
        <v>65</v>
      </c>
      <c r="G84" s="297"/>
      <c r="H84" s="598" t="s">
        <v>66</v>
      </c>
      <c r="I84" s="598"/>
      <c r="J84" s="610"/>
      <c r="K84" s="575" t="s">
        <v>64</v>
      </c>
      <c r="L84" s="162"/>
      <c r="M84" s="576"/>
      <c r="N84" s="135"/>
      <c r="O84" s="135"/>
      <c r="P84" s="297" t="s">
        <v>65</v>
      </c>
      <c r="Q84" s="297"/>
      <c r="R84" s="598" t="s">
        <v>66</v>
      </c>
      <c r="S84" s="598"/>
      <c r="T84" s="610"/>
      <c r="U84" s="575" t="s">
        <v>64</v>
      </c>
      <c r="V84" s="162"/>
      <c r="W84" s="576"/>
      <c r="X84" s="135"/>
      <c r="Y84" s="135"/>
      <c r="Z84" s="297" t="s">
        <v>65</v>
      </c>
      <c r="AA84" s="297"/>
      <c r="AB84" s="598" t="s">
        <v>66</v>
      </c>
      <c r="AC84" s="598"/>
      <c r="AD84" s="610"/>
    </row>
    <row r="85" spans="1:88" ht="10.5" customHeight="1" thickBot="1">
      <c r="A85" s="160"/>
      <c r="B85" s="161"/>
      <c r="C85" s="161"/>
      <c r="D85" s="730"/>
      <c r="E85" s="730"/>
      <c r="F85" s="161"/>
      <c r="G85" s="161"/>
      <c r="H85" s="165"/>
      <c r="I85" s="165"/>
      <c r="J85" s="168"/>
      <c r="K85" s="577"/>
      <c r="L85" s="578"/>
      <c r="M85" s="579"/>
      <c r="N85" s="136"/>
      <c r="O85" s="136"/>
      <c r="P85" s="161"/>
      <c r="Q85" s="161"/>
      <c r="R85" s="165"/>
      <c r="S85" s="165"/>
      <c r="T85" s="168"/>
      <c r="U85" s="577"/>
      <c r="V85" s="578"/>
      <c r="W85" s="579"/>
      <c r="X85" s="136"/>
      <c r="Y85" s="136"/>
      <c r="Z85" s="161"/>
      <c r="AA85" s="161"/>
      <c r="AB85" s="165"/>
      <c r="AC85" s="165"/>
      <c r="AD85" s="168"/>
    </row>
    <row r="86" spans="1:88" ht="10.5" customHeight="1">
      <c r="B86" s="11"/>
      <c r="C86" s="11"/>
      <c r="D86" s="11"/>
      <c r="E86" s="11"/>
      <c r="F86" s="11"/>
      <c r="G86" s="11"/>
      <c r="H86" s="11"/>
      <c r="I86" s="11"/>
      <c r="J86" s="11"/>
      <c r="K86" s="162" t="s">
        <v>533</v>
      </c>
      <c r="L86" s="162"/>
      <c r="M86" s="162"/>
      <c r="N86" s="163" t="s">
        <v>463</v>
      </c>
      <c r="O86" s="163"/>
      <c r="P86" s="163"/>
      <c r="Q86" s="163"/>
      <c r="R86" s="163"/>
      <c r="S86" s="163"/>
      <c r="T86" s="162" t="s">
        <v>502</v>
      </c>
      <c r="U86" s="599" t="s">
        <v>582</v>
      </c>
      <c r="V86" s="599"/>
      <c r="W86" s="599"/>
      <c r="X86" s="590"/>
      <c r="Y86" s="590"/>
      <c r="Z86" s="590"/>
      <c r="AA86" s="590"/>
      <c r="AB86" s="137">
        <f ca="1">TODAY()</f>
        <v>45319</v>
      </c>
      <c r="AC86" s="137"/>
      <c r="AD86" s="137"/>
    </row>
    <row r="87" spans="1:88" ht="10.5" customHeight="1" thickBot="1">
      <c r="B87" s="1"/>
      <c r="C87" s="1"/>
      <c r="H87" s="1"/>
      <c r="I87" s="1"/>
      <c r="J87" s="1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580"/>
      <c r="V87" s="580"/>
      <c r="W87" s="580"/>
      <c r="X87" s="590"/>
      <c r="Y87" s="590"/>
      <c r="Z87" s="590"/>
      <c r="AA87" s="590"/>
      <c r="AB87" s="137"/>
      <c r="AC87" s="137"/>
      <c r="AD87" s="137"/>
    </row>
    <row r="88" spans="1:88" s="10" customFormat="1" ht="10.5" customHeight="1">
      <c r="A88" s="712" t="s">
        <v>412</v>
      </c>
      <c r="B88" s="713"/>
      <c r="C88" s="713"/>
      <c r="D88" s="713"/>
      <c r="E88" s="713"/>
      <c r="F88" s="713"/>
      <c r="G88" s="713"/>
      <c r="H88" s="713"/>
      <c r="I88" s="714"/>
      <c r="J88" s="7" t="s">
        <v>46</v>
      </c>
      <c r="K88" s="28" t="s">
        <v>511</v>
      </c>
      <c r="L88" s="712" t="s">
        <v>295</v>
      </c>
      <c r="M88" s="713"/>
      <c r="N88" s="713"/>
      <c r="O88" s="713"/>
      <c r="P88" s="713"/>
      <c r="Q88" s="713"/>
      <c r="R88" s="713"/>
      <c r="S88" s="714"/>
      <c r="T88" s="7" t="s">
        <v>46</v>
      </c>
      <c r="V88" s="356" t="s">
        <v>304</v>
      </c>
      <c r="W88" s="357"/>
      <c r="X88" s="357"/>
      <c r="Y88" s="357"/>
      <c r="Z88" s="357"/>
      <c r="AA88" s="357"/>
      <c r="AB88" s="357"/>
      <c r="AC88" s="358"/>
      <c r="AD88" s="6" t="s">
        <v>46</v>
      </c>
      <c r="AF88" s="1"/>
      <c r="AG88" s="66"/>
      <c r="AH88" s="67"/>
      <c r="AI88" s="67"/>
      <c r="AJ88" s="67"/>
      <c r="AK88" s="67"/>
      <c r="AL88" s="68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ht="10.5" customHeight="1">
      <c r="A89" s="710" t="s">
        <v>0</v>
      </c>
      <c r="B89" s="711"/>
      <c r="C89" s="567" t="s">
        <v>1</v>
      </c>
      <c r="D89" s="368" t="s">
        <v>47</v>
      </c>
      <c r="E89" s="368"/>
      <c r="F89" s="368"/>
      <c r="G89" s="368"/>
      <c r="H89" s="174"/>
      <c r="I89" s="215"/>
      <c r="J89" s="169"/>
      <c r="K89" s="10"/>
      <c r="L89" s="778" t="s">
        <v>105</v>
      </c>
      <c r="M89" s="484" t="s">
        <v>1</v>
      </c>
      <c r="N89" s="143" t="s">
        <v>106</v>
      </c>
      <c r="O89" s="144"/>
      <c r="P89" s="144"/>
      <c r="Q89" s="145"/>
      <c r="R89" s="142"/>
      <c r="S89" s="142"/>
      <c r="T89" s="169"/>
      <c r="V89" s="622" t="s">
        <v>293</v>
      </c>
      <c r="W89" s="609" t="s">
        <v>1</v>
      </c>
      <c r="X89" s="616" t="s">
        <v>535</v>
      </c>
      <c r="Y89" s="617"/>
      <c r="Z89" s="617"/>
      <c r="AA89" s="618"/>
      <c r="AB89" s="155"/>
      <c r="AC89" s="155"/>
      <c r="AD89" s="536" t="s">
        <v>341</v>
      </c>
      <c r="AG89" s="108"/>
      <c r="AL89" s="109"/>
    </row>
    <row r="90" spans="1:88" ht="10.5" customHeight="1">
      <c r="A90" s="499"/>
      <c r="B90" s="500"/>
      <c r="C90" s="565"/>
      <c r="D90" s="352" t="s">
        <v>48</v>
      </c>
      <c r="E90" s="352"/>
      <c r="F90" s="352"/>
      <c r="G90" s="352"/>
      <c r="H90" s="176"/>
      <c r="I90" s="216"/>
      <c r="J90" s="170"/>
      <c r="K90" s="10"/>
      <c r="L90" s="738"/>
      <c r="M90" s="484"/>
      <c r="N90" s="146" t="s">
        <v>107</v>
      </c>
      <c r="O90" s="147"/>
      <c r="P90" s="147"/>
      <c r="Q90" s="148"/>
      <c r="R90" s="142"/>
      <c r="S90" s="142"/>
      <c r="T90" s="170"/>
      <c r="V90" s="622"/>
      <c r="W90" s="609"/>
      <c r="X90" s="619" t="s">
        <v>536</v>
      </c>
      <c r="Y90" s="620"/>
      <c r="Z90" s="620"/>
      <c r="AA90" s="621"/>
      <c r="AB90" s="155"/>
      <c r="AC90" s="155"/>
      <c r="AD90" s="536"/>
      <c r="AG90" s="108"/>
      <c r="AL90" s="109"/>
    </row>
    <row r="91" spans="1:88" ht="10.5" customHeight="1">
      <c r="A91" s="499"/>
      <c r="B91" s="500"/>
      <c r="C91" s="584" t="s">
        <v>2</v>
      </c>
      <c r="D91" s="143" t="s">
        <v>305</v>
      </c>
      <c r="E91" s="144"/>
      <c r="F91" s="144"/>
      <c r="G91" s="145"/>
      <c r="H91" s="138"/>
      <c r="I91" s="139"/>
      <c r="J91" s="170"/>
      <c r="K91" s="10"/>
      <c r="L91" s="738"/>
      <c r="M91" s="484" t="s">
        <v>2</v>
      </c>
      <c r="N91" s="143" t="s">
        <v>109</v>
      </c>
      <c r="O91" s="144"/>
      <c r="P91" s="144"/>
      <c r="Q91" s="145"/>
      <c r="R91" s="142"/>
      <c r="S91" s="142"/>
      <c r="T91" s="170"/>
      <c r="V91" s="622"/>
      <c r="W91" s="359" t="s">
        <v>18</v>
      </c>
      <c r="X91" s="606" t="s">
        <v>330</v>
      </c>
      <c r="Y91" s="606"/>
      <c r="Z91" s="606"/>
      <c r="AA91" s="606"/>
      <c r="AB91" s="452"/>
      <c r="AC91" s="453"/>
      <c r="AD91" s="219" t="s">
        <v>342</v>
      </c>
      <c r="AG91" s="108"/>
      <c r="AL91" s="109"/>
    </row>
    <row r="92" spans="1:88" ht="10.5" customHeight="1">
      <c r="A92" s="499"/>
      <c r="B92" s="500"/>
      <c r="C92" s="584"/>
      <c r="D92" s="146" t="s">
        <v>306</v>
      </c>
      <c r="E92" s="147"/>
      <c r="F92" s="147"/>
      <c r="G92" s="148"/>
      <c r="H92" s="176"/>
      <c r="I92" s="216"/>
      <c r="J92" s="171"/>
      <c r="K92" s="10"/>
      <c r="L92" s="738"/>
      <c r="M92" s="484"/>
      <c r="N92" s="146" t="s">
        <v>110</v>
      </c>
      <c r="O92" s="147"/>
      <c r="P92" s="147"/>
      <c r="Q92" s="148"/>
      <c r="R92" s="142"/>
      <c r="S92" s="142"/>
      <c r="T92" s="170"/>
      <c r="V92" s="622"/>
      <c r="W92" s="367"/>
      <c r="X92" s="481"/>
      <c r="Y92" s="481"/>
      <c r="Z92" s="481"/>
      <c r="AA92" s="481"/>
      <c r="AB92" s="454"/>
      <c r="AC92" s="455"/>
      <c r="AD92" s="220"/>
      <c r="AG92" s="108"/>
      <c r="AL92" s="109"/>
    </row>
    <row r="93" spans="1:88" ht="10.5" customHeight="1">
      <c r="A93" s="499"/>
      <c r="B93" s="500"/>
      <c r="C93" s="564" t="s">
        <v>3</v>
      </c>
      <c r="D93" s="143" t="s">
        <v>311</v>
      </c>
      <c r="E93" s="144"/>
      <c r="F93" s="144"/>
      <c r="G93" s="145"/>
      <c r="H93" s="138"/>
      <c r="I93" s="139"/>
      <c r="J93" s="700" t="s">
        <v>540</v>
      </c>
      <c r="K93" s="10"/>
      <c r="L93" s="738"/>
      <c r="M93" s="484" t="s">
        <v>3</v>
      </c>
      <c r="N93" s="143" t="s">
        <v>444</v>
      </c>
      <c r="O93" s="144"/>
      <c r="P93" s="144"/>
      <c r="Q93" s="145"/>
      <c r="R93" s="142"/>
      <c r="S93" s="142"/>
      <c r="T93" s="170"/>
      <c r="V93" s="622"/>
      <c r="W93" s="367"/>
      <c r="X93" s="481" t="s">
        <v>332</v>
      </c>
      <c r="Y93" s="481"/>
      <c r="Z93" s="481"/>
      <c r="AA93" s="481"/>
      <c r="AB93" s="454"/>
      <c r="AC93" s="455"/>
      <c r="AD93" s="220"/>
      <c r="AG93" s="108"/>
      <c r="AL93" s="109"/>
    </row>
    <row r="94" spans="1:88" ht="10.5" customHeight="1">
      <c r="A94" s="501"/>
      <c r="B94" s="502"/>
      <c r="C94" s="565"/>
      <c r="D94" s="146"/>
      <c r="E94" s="147"/>
      <c r="F94" s="147"/>
      <c r="G94" s="148"/>
      <c r="H94" s="176"/>
      <c r="I94" s="216"/>
      <c r="J94" s="701"/>
      <c r="K94" s="10"/>
      <c r="L94" s="738"/>
      <c r="M94" s="484"/>
      <c r="N94" s="146"/>
      <c r="O94" s="147"/>
      <c r="P94" s="147"/>
      <c r="Q94" s="148"/>
      <c r="R94" s="142"/>
      <c r="S94" s="142"/>
      <c r="T94" s="170"/>
      <c r="V94" s="622"/>
      <c r="W94" s="367"/>
      <c r="X94" s="481"/>
      <c r="Y94" s="481"/>
      <c r="Z94" s="481"/>
      <c r="AA94" s="481"/>
      <c r="AB94" s="454"/>
      <c r="AC94" s="455"/>
      <c r="AD94" s="220"/>
      <c r="AG94" s="108"/>
      <c r="AL94" s="109"/>
    </row>
    <row r="95" spans="1:88" ht="10.5" customHeight="1">
      <c r="A95" s="710" t="s">
        <v>8</v>
      </c>
      <c r="B95" s="711"/>
      <c r="C95" s="564" t="s">
        <v>1</v>
      </c>
      <c r="D95" s="143" t="s">
        <v>307</v>
      </c>
      <c r="E95" s="144"/>
      <c r="F95" s="144"/>
      <c r="G95" s="145"/>
      <c r="H95" s="138"/>
      <c r="I95" s="214"/>
      <c r="J95" s="298"/>
      <c r="K95" s="10"/>
      <c r="L95" s="738"/>
      <c r="M95" s="731" t="s">
        <v>4</v>
      </c>
      <c r="N95" s="143" t="s">
        <v>111</v>
      </c>
      <c r="O95" s="144"/>
      <c r="P95" s="144"/>
      <c r="Q95" s="145"/>
      <c r="R95" s="138"/>
      <c r="S95" s="139"/>
      <c r="T95" s="170"/>
      <c r="V95" s="622"/>
      <c r="W95" s="367"/>
      <c r="X95" s="481" t="s">
        <v>331</v>
      </c>
      <c r="Y95" s="481"/>
      <c r="Z95" s="481"/>
      <c r="AA95" s="481"/>
      <c r="AB95" s="454"/>
      <c r="AC95" s="455"/>
      <c r="AD95" s="220"/>
      <c r="AG95" s="108"/>
      <c r="AL95" s="109"/>
    </row>
    <row r="96" spans="1:88" ht="10.5" customHeight="1">
      <c r="A96" s="499"/>
      <c r="B96" s="500"/>
      <c r="C96" s="567"/>
      <c r="D96" s="146"/>
      <c r="E96" s="147"/>
      <c r="F96" s="147"/>
      <c r="G96" s="148"/>
      <c r="H96" s="176"/>
      <c r="I96" s="177"/>
      <c r="J96" s="298"/>
      <c r="K96" s="10"/>
      <c r="L96" s="738"/>
      <c r="M96" s="732"/>
      <c r="N96" s="146" t="s">
        <v>112</v>
      </c>
      <c r="O96" s="147"/>
      <c r="P96" s="147"/>
      <c r="Q96" s="148"/>
      <c r="R96" s="176"/>
      <c r="S96" s="216"/>
      <c r="T96" s="170"/>
      <c r="V96" s="622"/>
      <c r="W96" s="367"/>
      <c r="X96" s="481"/>
      <c r="Y96" s="481"/>
      <c r="Z96" s="481"/>
      <c r="AA96" s="481"/>
      <c r="AB96" s="454"/>
      <c r="AC96" s="455"/>
      <c r="AD96" s="220"/>
      <c r="AG96" s="108"/>
      <c r="AL96" s="109"/>
    </row>
    <row r="97" spans="1:38" ht="10.5" customHeight="1">
      <c r="A97" s="499"/>
      <c r="B97" s="500"/>
      <c r="C97" s="649" t="s">
        <v>19</v>
      </c>
      <c r="D97" s="650"/>
      <c r="E97" s="650"/>
      <c r="F97" s="650"/>
      <c r="G97" s="650"/>
      <c r="H97" s="650"/>
      <c r="I97" s="650"/>
      <c r="J97" s="651"/>
      <c r="K97" s="10"/>
      <c r="L97" s="738"/>
      <c r="M97" s="484" t="s">
        <v>5</v>
      </c>
      <c r="N97" s="143" t="s">
        <v>113</v>
      </c>
      <c r="O97" s="144"/>
      <c r="P97" s="144"/>
      <c r="Q97" s="145"/>
      <c r="R97" s="142"/>
      <c r="S97" s="142"/>
      <c r="T97" s="170"/>
      <c r="V97" s="622"/>
      <c r="W97" s="367"/>
      <c r="X97" s="600" t="s">
        <v>334</v>
      </c>
      <c r="Y97" s="601"/>
      <c r="Z97" s="601"/>
      <c r="AA97" s="602"/>
      <c r="AB97" s="454"/>
      <c r="AC97" s="455"/>
      <c r="AD97" s="220"/>
      <c r="AG97" s="108"/>
      <c r="AL97" s="109"/>
    </row>
    <row r="98" spans="1:38" ht="10.5" customHeight="1">
      <c r="A98" s="499"/>
      <c r="B98" s="500"/>
      <c r="C98" s="567" t="s">
        <v>18</v>
      </c>
      <c r="D98" s="323" t="s">
        <v>49</v>
      </c>
      <c r="E98" s="324"/>
      <c r="F98" s="324"/>
      <c r="G98" s="14"/>
      <c r="H98" s="725"/>
      <c r="I98" s="726"/>
      <c r="J98" s="169"/>
      <c r="K98" s="10"/>
      <c r="L98" s="738"/>
      <c r="M98" s="484"/>
      <c r="N98" s="146" t="s">
        <v>114</v>
      </c>
      <c r="O98" s="147"/>
      <c r="P98" s="147"/>
      <c r="Q98" s="148"/>
      <c r="R98" s="142"/>
      <c r="S98" s="142"/>
      <c r="T98" s="170"/>
      <c r="V98" s="622"/>
      <c r="W98" s="360"/>
      <c r="X98" s="603"/>
      <c r="Y98" s="604"/>
      <c r="Z98" s="604"/>
      <c r="AA98" s="605"/>
      <c r="AB98" s="485"/>
      <c r="AC98" s="486"/>
      <c r="AD98" s="221"/>
      <c r="AG98" s="108"/>
      <c r="AL98" s="109"/>
    </row>
    <row r="99" spans="1:38" ht="10.5" customHeight="1">
      <c r="A99" s="499"/>
      <c r="B99" s="500"/>
      <c r="C99" s="567"/>
      <c r="D99" s="323" t="s">
        <v>308</v>
      </c>
      <c r="E99" s="324"/>
      <c r="F99" s="324"/>
      <c r="G99" s="35"/>
      <c r="H99" s="725"/>
      <c r="I99" s="726"/>
      <c r="J99" s="170"/>
      <c r="K99" s="10"/>
      <c r="L99" s="738"/>
      <c r="M99" s="484" t="s">
        <v>6</v>
      </c>
      <c r="N99" s="143" t="s">
        <v>115</v>
      </c>
      <c r="O99" s="144"/>
      <c r="P99" s="144"/>
      <c r="Q99" s="145"/>
      <c r="R99" s="142"/>
      <c r="S99" s="142"/>
      <c r="T99" s="170"/>
      <c r="V99" s="622"/>
      <c r="W99" s="484" t="s">
        <v>3</v>
      </c>
      <c r="X99" s="156" t="s">
        <v>335</v>
      </c>
      <c r="Y99" s="156"/>
      <c r="Z99" s="156"/>
      <c r="AA99" s="156"/>
      <c r="AB99" s="142"/>
      <c r="AC99" s="142"/>
      <c r="AD99" s="169"/>
      <c r="AG99" s="108"/>
      <c r="AL99" s="109"/>
    </row>
    <row r="100" spans="1:38" ht="10.5" customHeight="1">
      <c r="A100" s="499"/>
      <c r="B100" s="500"/>
      <c r="C100" s="567"/>
      <c r="D100" s="323" t="s">
        <v>309</v>
      </c>
      <c r="E100" s="324"/>
      <c r="F100" s="324"/>
      <c r="G100" s="35"/>
      <c r="H100" s="725"/>
      <c r="I100" s="726"/>
      <c r="J100" s="170"/>
      <c r="K100" s="10"/>
      <c r="L100" s="738"/>
      <c r="M100" s="484"/>
      <c r="N100" s="146"/>
      <c r="O100" s="147"/>
      <c r="P100" s="147"/>
      <c r="Q100" s="148"/>
      <c r="R100" s="142"/>
      <c r="S100" s="142"/>
      <c r="T100" s="170"/>
      <c r="V100" s="622"/>
      <c r="W100" s="484"/>
      <c r="X100" s="156"/>
      <c r="Y100" s="156"/>
      <c r="Z100" s="156"/>
      <c r="AA100" s="156"/>
      <c r="AB100" s="142"/>
      <c r="AC100" s="142"/>
      <c r="AD100" s="170"/>
      <c r="AG100" s="108"/>
      <c r="AL100" s="109"/>
    </row>
    <row r="101" spans="1:38" ht="10.5" customHeight="1">
      <c r="A101" s="499"/>
      <c r="B101" s="500"/>
      <c r="C101" s="567"/>
      <c r="D101" s="323" t="s">
        <v>310</v>
      </c>
      <c r="E101" s="324"/>
      <c r="F101" s="324"/>
      <c r="G101" s="35"/>
      <c r="H101" s="725"/>
      <c r="I101" s="726"/>
      <c r="J101" s="170"/>
      <c r="K101" s="10"/>
      <c r="L101" s="738"/>
      <c r="M101" s="495" t="s">
        <v>68</v>
      </c>
      <c r="N101" s="143" t="s">
        <v>118</v>
      </c>
      <c r="O101" s="144"/>
      <c r="P101" s="144"/>
      <c r="Q101" s="145"/>
      <c r="R101" s="138"/>
      <c r="S101" s="139"/>
      <c r="T101" s="170"/>
      <c r="V101" s="622"/>
      <c r="W101" s="484" t="s">
        <v>4</v>
      </c>
      <c r="X101" s="156" t="s">
        <v>336</v>
      </c>
      <c r="Y101" s="156"/>
      <c r="Z101" s="156"/>
      <c r="AA101" s="156"/>
      <c r="AB101" s="142"/>
      <c r="AC101" s="142"/>
      <c r="AD101" s="170"/>
      <c r="AG101" s="108"/>
      <c r="AL101" s="109"/>
    </row>
    <row r="102" spans="1:38" ht="10.5" customHeight="1">
      <c r="A102" s="499"/>
      <c r="B102" s="500"/>
      <c r="C102" s="567"/>
      <c r="D102" s="371"/>
      <c r="E102" s="372"/>
      <c r="F102" s="372"/>
      <c r="G102" s="59"/>
      <c r="H102" s="727"/>
      <c r="I102" s="728"/>
      <c r="J102" s="170"/>
      <c r="K102" s="10"/>
      <c r="L102" s="738"/>
      <c r="M102" s="611"/>
      <c r="N102" s="323"/>
      <c r="O102" s="324"/>
      <c r="P102" s="324"/>
      <c r="Q102" s="325"/>
      <c r="R102" s="174"/>
      <c r="S102" s="215"/>
      <c r="T102" s="170"/>
      <c r="V102" s="622"/>
      <c r="W102" s="484"/>
      <c r="X102" s="156"/>
      <c r="Y102" s="156"/>
      <c r="Z102" s="156"/>
      <c r="AA102" s="156"/>
      <c r="AB102" s="142"/>
      <c r="AC102" s="142"/>
      <c r="AD102" s="170"/>
      <c r="AG102" s="108"/>
      <c r="AL102" s="109"/>
    </row>
    <row r="103" spans="1:38" ht="10.5" customHeight="1">
      <c r="A103" s="499"/>
      <c r="B103" s="500"/>
      <c r="C103" s="567"/>
      <c r="D103" s="143" t="s">
        <v>50</v>
      </c>
      <c r="E103" s="144"/>
      <c r="F103" s="144"/>
      <c r="G103" s="145"/>
      <c r="H103" s="142"/>
      <c r="I103" s="142"/>
      <c r="J103" s="170"/>
      <c r="K103" s="10"/>
      <c r="L103" s="738"/>
      <c r="M103" s="611"/>
      <c r="N103" s="323" t="s">
        <v>116</v>
      </c>
      <c r="O103" s="324"/>
      <c r="P103" s="324"/>
      <c r="Q103" s="325"/>
      <c r="R103" s="174"/>
      <c r="S103" s="215"/>
      <c r="T103" s="170"/>
      <c r="V103" s="622"/>
      <c r="W103" s="484" t="s">
        <v>5</v>
      </c>
      <c r="X103" s="156" t="s">
        <v>337</v>
      </c>
      <c r="Y103" s="156"/>
      <c r="Z103" s="156"/>
      <c r="AA103" s="156"/>
      <c r="AB103" s="142"/>
      <c r="AC103" s="142"/>
      <c r="AD103" s="170"/>
      <c r="AG103" s="108"/>
      <c r="AL103" s="109"/>
    </row>
    <row r="104" spans="1:38" ht="10.5" customHeight="1">
      <c r="A104" s="499"/>
      <c r="B104" s="500"/>
      <c r="C104" s="567"/>
      <c r="D104" s="323"/>
      <c r="E104" s="324"/>
      <c r="F104" s="324"/>
      <c r="G104" s="325"/>
      <c r="H104" s="142"/>
      <c r="I104" s="142"/>
      <c r="J104" s="170"/>
      <c r="K104" s="10"/>
      <c r="L104" s="738"/>
      <c r="M104" s="611"/>
      <c r="N104" s="323" t="s">
        <v>117</v>
      </c>
      <c r="O104" s="324"/>
      <c r="P104" s="324"/>
      <c r="Q104" s="325"/>
      <c r="R104" s="174"/>
      <c r="S104" s="215"/>
      <c r="T104" s="170"/>
      <c r="V104" s="622"/>
      <c r="W104" s="484"/>
      <c r="X104" s="366"/>
      <c r="Y104" s="366"/>
      <c r="Z104" s="366"/>
      <c r="AA104" s="366"/>
      <c r="AB104" s="475"/>
      <c r="AC104" s="475"/>
      <c r="AD104" s="170"/>
      <c r="AG104" s="108"/>
      <c r="AL104" s="109"/>
    </row>
    <row r="105" spans="1:38" ht="10.5" customHeight="1">
      <c r="A105" s="499"/>
      <c r="B105" s="500"/>
      <c r="C105" s="567"/>
      <c r="D105" s="323"/>
      <c r="E105" s="324"/>
      <c r="F105" s="324"/>
      <c r="G105" s="325"/>
      <c r="H105" s="142"/>
      <c r="I105" s="142"/>
      <c r="J105" s="170"/>
      <c r="K105" s="10"/>
      <c r="L105" s="738"/>
      <c r="M105" s="183"/>
      <c r="N105" s="183"/>
      <c r="O105" s="183"/>
      <c r="P105" s="183"/>
      <c r="Q105" s="183"/>
      <c r="R105" s="482"/>
      <c r="S105" s="482"/>
      <c r="T105" s="170"/>
      <c r="V105" s="622"/>
      <c r="W105" s="166" t="s">
        <v>6</v>
      </c>
      <c r="X105" s="143" t="s">
        <v>339</v>
      </c>
      <c r="Y105" s="144"/>
      <c r="Z105" s="144"/>
      <c r="AA105" s="145"/>
      <c r="AB105" s="142"/>
      <c r="AC105" s="142"/>
      <c r="AD105" s="170"/>
      <c r="AG105" s="179" t="str">
        <f>L89</f>
        <v>野外炊事章</v>
      </c>
      <c r="AH105" s="163"/>
      <c r="AI105" s="163" t="str">
        <f>V89</f>
        <v>読図章</v>
      </c>
      <c r="AJ105" s="163"/>
      <c r="AL105" s="109"/>
    </row>
    <row r="106" spans="1:38" ht="10.5" customHeight="1" thickBot="1">
      <c r="A106" s="499"/>
      <c r="B106" s="500"/>
      <c r="C106" s="567"/>
      <c r="D106" s="323"/>
      <c r="E106" s="324"/>
      <c r="F106" s="324"/>
      <c r="G106" s="325"/>
      <c r="H106" s="142"/>
      <c r="I106" s="142"/>
      <c r="J106" s="170"/>
      <c r="K106" s="10"/>
      <c r="L106" s="739"/>
      <c r="M106" s="184"/>
      <c r="N106" s="184"/>
      <c r="O106" s="184"/>
      <c r="P106" s="184"/>
      <c r="Q106" s="184"/>
      <c r="R106" s="483"/>
      <c r="S106" s="483"/>
      <c r="T106" s="172"/>
      <c r="V106" s="623"/>
      <c r="W106" s="581"/>
      <c r="X106" s="492" t="s">
        <v>338</v>
      </c>
      <c r="Y106" s="493"/>
      <c r="Z106" s="493"/>
      <c r="AA106" s="494"/>
      <c r="AB106" s="490"/>
      <c r="AC106" s="490"/>
      <c r="AD106" s="172"/>
      <c r="AG106" s="180"/>
      <c r="AH106" s="178"/>
      <c r="AI106" s="178"/>
      <c r="AJ106" s="178"/>
      <c r="AL106" s="109"/>
    </row>
    <row r="107" spans="1:38" ht="10.5" customHeight="1" thickTop="1">
      <c r="A107" s="501"/>
      <c r="B107" s="502"/>
      <c r="C107" s="565"/>
      <c r="D107" s="371"/>
      <c r="E107" s="372"/>
      <c r="F107" s="372"/>
      <c r="G107" s="59"/>
      <c r="H107" s="142"/>
      <c r="I107" s="142"/>
      <c r="J107" s="171"/>
      <c r="K107" s="10"/>
      <c r="L107" s="158" t="s">
        <v>64</v>
      </c>
      <c r="M107" s="159"/>
      <c r="N107" s="135"/>
      <c r="O107" s="135"/>
      <c r="P107" s="159" t="s">
        <v>65</v>
      </c>
      <c r="Q107" s="159"/>
      <c r="R107" s="164" t="s">
        <v>66</v>
      </c>
      <c r="S107" s="164"/>
      <c r="T107" s="167"/>
      <c r="V107" s="158" t="s">
        <v>64</v>
      </c>
      <c r="W107" s="159"/>
      <c r="X107" s="135"/>
      <c r="Y107" s="135"/>
      <c r="Z107" s="159" t="s">
        <v>65</v>
      </c>
      <c r="AA107" s="159"/>
      <c r="AB107" s="164" t="s">
        <v>66</v>
      </c>
      <c r="AC107" s="164"/>
      <c r="AD107" s="167"/>
      <c r="AG107" s="827" t="str">
        <f>IF(N107="","",IF(AND(N107&gt;=$N$245,$P$245&gt;=N107),"今年度必",IF(AND(N107&gt;=$N$249,$P$249&gt;=N107),"昨年度必","既必")))</f>
        <v/>
      </c>
      <c r="AH107" s="827"/>
      <c r="AI107" s="827" t="str">
        <f>IF(X107="","",IF(AND(X107&gt;=$N$245,$P$245&gt;=X107),"今年度必",IF(AND(X107&gt;=$N$249,$P$249&gt;=X107),"昨年度必","既必")))</f>
        <v/>
      </c>
      <c r="AJ107" s="827"/>
      <c r="AL107" s="109"/>
    </row>
    <row r="108" spans="1:38" ht="10.5" customHeight="1" thickBot="1">
      <c r="A108" s="710" t="s">
        <v>9</v>
      </c>
      <c r="B108" s="711"/>
      <c r="C108" s="649" t="s">
        <v>574</v>
      </c>
      <c r="D108" s="650"/>
      <c r="E108" s="650"/>
      <c r="F108" s="650"/>
      <c r="G108" s="650"/>
      <c r="H108" s="650"/>
      <c r="I108" s="650"/>
      <c r="J108" s="651"/>
      <c r="K108" s="10"/>
      <c r="L108" s="160"/>
      <c r="M108" s="161"/>
      <c r="N108" s="136"/>
      <c r="O108" s="136"/>
      <c r="P108" s="161"/>
      <c r="Q108" s="161"/>
      <c r="R108" s="165"/>
      <c r="S108" s="165"/>
      <c r="T108" s="168"/>
      <c r="V108" s="160"/>
      <c r="W108" s="161"/>
      <c r="X108" s="136"/>
      <c r="Y108" s="136"/>
      <c r="Z108" s="161"/>
      <c r="AA108" s="161"/>
      <c r="AB108" s="165"/>
      <c r="AC108" s="165"/>
      <c r="AD108" s="168"/>
      <c r="AG108" s="827"/>
      <c r="AH108" s="827"/>
      <c r="AI108" s="827"/>
      <c r="AJ108" s="827"/>
      <c r="AL108" s="109"/>
    </row>
    <row r="109" spans="1:38" ht="10.5" customHeight="1" thickBot="1">
      <c r="A109" s="499"/>
      <c r="B109" s="500"/>
      <c r="C109" s="564" t="s">
        <v>38</v>
      </c>
      <c r="D109" s="143" t="s">
        <v>323</v>
      </c>
      <c r="E109" s="144"/>
      <c r="F109" s="144"/>
      <c r="G109" s="145"/>
      <c r="H109" s="138"/>
      <c r="I109" s="139"/>
      <c r="J109" s="652" t="s">
        <v>546</v>
      </c>
      <c r="K109" s="10"/>
      <c r="AG109" s="108"/>
      <c r="AL109" s="109"/>
    </row>
    <row r="110" spans="1:38" ht="10.5" customHeight="1">
      <c r="A110" s="501"/>
      <c r="B110" s="502"/>
      <c r="C110" s="565"/>
      <c r="D110" s="146" t="s">
        <v>572</v>
      </c>
      <c r="E110" s="147"/>
      <c r="F110" s="147"/>
      <c r="G110" s="148"/>
      <c r="H110" s="176"/>
      <c r="I110" s="216"/>
      <c r="J110" s="653"/>
      <c r="K110" s="10"/>
      <c r="L110" s="712" t="s">
        <v>296</v>
      </c>
      <c r="M110" s="713"/>
      <c r="N110" s="713"/>
      <c r="O110" s="713"/>
      <c r="P110" s="713"/>
      <c r="Q110" s="713"/>
      <c r="R110" s="713"/>
      <c r="S110" s="714"/>
      <c r="T110" s="7" t="s">
        <v>46</v>
      </c>
      <c r="V110" s="487" t="s">
        <v>297</v>
      </c>
      <c r="W110" s="488"/>
      <c r="X110" s="488"/>
      <c r="Y110" s="488"/>
      <c r="Z110" s="488"/>
      <c r="AA110" s="488"/>
      <c r="AB110" s="488"/>
      <c r="AC110" s="489"/>
      <c r="AD110" s="32" t="s">
        <v>46</v>
      </c>
      <c r="AG110" s="108"/>
      <c r="AL110" s="109"/>
    </row>
    <row r="111" spans="1:38" ht="10.5" customHeight="1">
      <c r="A111" s="710" t="s">
        <v>40</v>
      </c>
      <c r="B111" s="711"/>
      <c r="C111" s="564" t="s">
        <v>318</v>
      </c>
      <c r="D111" s="143" t="s">
        <v>313</v>
      </c>
      <c r="E111" s="144"/>
      <c r="F111" s="144" t="s">
        <v>317</v>
      </c>
      <c r="G111" s="145"/>
      <c r="H111" s="138"/>
      <c r="I111" s="139"/>
      <c r="J111" s="169"/>
      <c r="K111" s="10"/>
      <c r="L111" s="776" t="s">
        <v>104</v>
      </c>
      <c r="M111" s="484" t="s">
        <v>1</v>
      </c>
      <c r="N111" s="143" t="s">
        <v>356</v>
      </c>
      <c r="O111" s="144"/>
      <c r="P111" s="144"/>
      <c r="Q111" s="145"/>
      <c r="R111" s="142"/>
      <c r="S111" s="142"/>
      <c r="T111" s="169"/>
      <c r="V111" s="607" t="s">
        <v>139</v>
      </c>
      <c r="W111" s="484" t="s">
        <v>1</v>
      </c>
      <c r="X111" s="143" t="s">
        <v>141</v>
      </c>
      <c r="Y111" s="144"/>
      <c r="Z111" s="144"/>
      <c r="AA111" s="145"/>
      <c r="AB111" s="142"/>
      <c r="AC111" s="142"/>
      <c r="AD111" s="169"/>
      <c r="AG111" s="108"/>
      <c r="AL111" s="109"/>
    </row>
    <row r="112" spans="1:38" ht="10.5" customHeight="1">
      <c r="A112" s="499"/>
      <c r="B112" s="500"/>
      <c r="C112" s="567"/>
      <c r="D112" s="458"/>
      <c r="E112" s="459"/>
      <c r="F112" s="324"/>
      <c r="G112" s="325"/>
      <c r="H112" s="174"/>
      <c r="I112" s="215"/>
      <c r="J112" s="170"/>
      <c r="K112" s="10"/>
      <c r="L112" s="776"/>
      <c r="M112" s="484"/>
      <c r="N112" s="146"/>
      <c r="O112" s="147"/>
      <c r="P112" s="147"/>
      <c r="Q112" s="148"/>
      <c r="R112" s="142"/>
      <c r="S112" s="142"/>
      <c r="T112" s="170"/>
      <c r="V112" s="607"/>
      <c r="W112" s="484"/>
      <c r="X112" s="478" t="s">
        <v>142</v>
      </c>
      <c r="Y112" s="479"/>
      <c r="Z112" s="479"/>
      <c r="AA112" s="480"/>
      <c r="AB112" s="142"/>
      <c r="AC112" s="142"/>
      <c r="AD112" s="170"/>
      <c r="AG112" s="108"/>
      <c r="AL112" s="109"/>
    </row>
    <row r="113" spans="1:38" ht="10.5" customHeight="1">
      <c r="A113" s="499"/>
      <c r="B113" s="500"/>
      <c r="C113" s="567"/>
      <c r="D113" s="669" t="s">
        <v>314</v>
      </c>
      <c r="E113" s="661"/>
      <c r="F113" s="661" t="s">
        <v>320</v>
      </c>
      <c r="G113" s="662"/>
      <c r="H113" s="665" t="str">
        <f>IF(N107="","野外炊事章入力",N107)</f>
        <v>野外炊事章入力</v>
      </c>
      <c r="I113" s="666"/>
      <c r="J113" s="170"/>
      <c r="K113" s="10"/>
      <c r="L113" s="776"/>
      <c r="M113" s="484" t="s">
        <v>2</v>
      </c>
      <c r="N113" s="143" t="s">
        <v>92</v>
      </c>
      <c r="O113" s="144"/>
      <c r="P113" s="144"/>
      <c r="Q113" s="145"/>
      <c r="R113" s="142"/>
      <c r="S113" s="142"/>
      <c r="T113" s="170"/>
      <c r="V113" s="607"/>
      <c r="W113" s="484" t="s">
        <v>2</v>
      </c>
      <c r="X113" s="143" t="s">
        <v>143</v>
      </c>
      <c r="Y113" s="144"/>
      <c r="Z113" s="144"/>
      <c r="AA113" s="145"/>
      <c r="AB113" s="142"/>
      <c r="AC113" s="142"/>
      <c r="AD113" s="170"/>
      <c r="AG113" s="108"/>
      <c r="AL113" s="109"/>
    </row>
    <row r="114" spans="1:38" ht="10.5" customHeight="1">
      <c r="A114" s="499"/>
      <c r="B114" s="500"/>
      <c r="C114" s="567"/>
      <c r="D114" s="670"/>
      <c r="E114" s="663"/>
      <c r="F114" s="663"/>
      <c r="G114" s="664"/>
      <c r="H114" s="667"/>
      <c r="I114" s="668"/>
      <c r="J114" s="170"/>
      <c r="K114" s="10"/>
      <c r="L114" s="776"/>
      <c r="M114" s="484"/>
      <c r="N114" s="146" t="s">
        <v>93</v>
      </c>
      <c r="O114" s="147"/>
      <c r="P114" s="147"/>
      <c r="Q114" s="148"/>
      <c r="R114" s="142"/>
      <c r="S114" s="142"/>
      <c r="T114" s="170"/>
      <c r="V114" s="607"/>
      <c r="W114" s="484"/>
      <c r="X114" s="146" t="s">
        <v>144</v>
      </c>
      <c r="Y114" s="147"/>
      <c r="Z114" s="147"/>
      <c r="AA114" s="148"/>
      <c r="AB114" s="142"/>
      <c r="AC114" s="142"/>
      <c r="AD114" s="170"/>
      <c r="AG114" s="108"/>
      <c r="AL114" s="109"/>
    </row>
    <row r="115" spans="1:38" ht="10.5" customHeight="1">
      <c r="A115" s="499"/>
      <c r="B115" s="500"/>
      <c r="C115" s="567"/>
      <c r="D115" s="669" t="s">
        <v>314</v>
      </c>
      <c r="E115" s="661"/>
      <c r="F115" s="661" t="s">
        <v>321</v>
      </c>
      <c r="G115" s="662"/>
      <c r="H115" s="665" t="str">
        <f>IF(N129="","野営章入力",N129)</f>
        <v>野営章入力</v>
      </c>
      <c r="I115" s="666"/>
      <c r="J115" s="170"/>
      <c r="K115" s="10"/>
      <c r="L115" s="776"/>
      <c r="M115" s="484" t="s">
        <v>3</v>
      </c>
      <c r="N115" s="143" t="s">
        <v>94</v>
      </c>
      <c r="O115" s="144"/>
      <c r="P115" s="144"/>
      <c r="Q115" s="145"/>
      <c r="R115" s="142"/>
      <c r="S115" s="142"/>
      <c r="T115" s="170"/>
      <c r="V115" s="607"/>
      <c r="W115" s="484" t="s">
        <v>3</v>
      </c>
      <c r="X115" s="143" t="s">
        <v>145</v>
      </c>
      <c r="Y115" s="144"/>
      <c r="Z115" s="144"/>
      <c r="AA115" s="145"/>
      <c r="AB115" s="142"/>
      <c r="AC115" s="142"/>
      <c r="AD115" s="170"/>
      <c r="AG115" s="108"/>
      <c r="AL115" s="109"/>
    </row>
    <row r="116" spans="1:38" ht="10.5" customHeight="1">
      <c r="A116" s="499"/>
      <c r="B116" s="500"/>
      <c r="C116" s="567"/>
      <c r="D116" s="670"/>
      <c r="E116" s="663"/>
      <c r="F116" s="663"/>
      <c r="G116" s="664"/>
      <c r="H116" s="667"/>
      <c r="I116" s="668"/>
      <c r="J116" s="170"/>
      <c r="K116" s="10"/>
      <c r="L116" s="776"/>
      <c r="M116" s="484"/>
      <c r="N116" s="146" t="s">
        <v>95</v>
      </c>
      <c r="O116" s="147"/>
      <c r="P116" s="147"/>
      <c r="Q116" s="148"/>
      <c r="R116" s="142"/>
      <c r="S116" s="142"/>
      <c r="T116" s="170"/>
      <c r="V116" s="607"/>
      <c r="W116" s="484"/>
      <c r="X116" s="146" t="s">
        <v>146</v>
      </c>
      <c r="Y116" s="147"/>
      <c r="Z116" s="147"/>
      <c r="AA116" s="148"/>
      <c r="AB116" s="142"/>
      <c r="AC116" s="142"/>
      <c r="AD116" s="170"/>
      <c r="AG116" s="108"/>
      <c r="AL116" s="109"/>
    </row>
    <row r="117" spans="1:38" ht="10.5" customHeight="1">
      <c r="A117" s="499"/>
      <c r="B117" s="500"/>
      <c r="C117" s="567"/>
      <c r="D117" s="686" t="s">
        <v>259</v>
      </c>
      <c r="E117" s="687"/>
      <c r="F117" s="687" t="s">
        <v>479</v>
      </c>
      <c r="G117" s="690"/>
      <c r="H117" s="692" t="s">
        <v>518</v>
      </c>
      <c r="I117" s="693"/>
      <c r="J117" s="170"/>
      <c r="K117" s="10"/>
      <c r="L117" s="776"/>
      <c r="M117" s="484" t="s">
        <v>4</v>
      </c>
      <c r="N117" s="143" t="s">
        <v>96</v>
      </c>
      <c r="O117" s="144"/>
      <c r="P117" s="144"/>
      <c r="Q117" s="145"/>
      <c r="R117" s="142"/>
      <c r="S117" s="142"/>
      <c r="T117" s="170"/>
      <c r="V117" s="607"/>
      <c r="W117" s="484" t="s">
        <v>4</v>
      </c>
      <c r="X117" s="143" t="s">
        <v>147</v>
      </c>
      <c r="Y117" s="144"/>
      <c r="Z117" s="144"/>
      <c r="AA117" s="145"/>
      <c r="AB117" s="142"/>
      <c r="AC117" s="142"/>
      <c r="AD117" s="170"/>
      <c r="AG117" s="108"/>
      <c r="AL117" s="109"/>
    </row>
    <row r="118" spans="1:38" ht="10.5" customHeight="1">
      <c r="A118" s="499"/>
      <c r="B118" s="500"/>
      <c r="C118" s="567"/>
      <c r="D118" s="688"/>
      <c r="E118" s="689"/>
      <c r="F118" s="689"/>
      <c r="G118" s="691"/>
      <c r="H118" s="694"/>
      <c r="I118" s="695"/>
      <c r="J118" s="171"/>
      <c r="K118" s="10"/>
      <c r="L118" s="776"/>
      <c r="M118" s="484"/>
      <c r="N118" s="146" t="s">
        <v>97</v>
      </c>
      <c r="O118" s="147"/>
      <c r="P118" s="147"/>
      <c r="Q118" s="148"/>
      <c r="R118" s="142"/>
      <c r="S118" s="142"/>
      <c r="T118" s="170"/>
      <c r="V118" s="607"/>
      <c r="W118" s="484"/>
      <c r="X118" s="146"/>
      <c r="Y118" s="147"/>
      <c r="Z118" s="147"/>
      <c r="AA118" s="148"/>
      <c r="AB118" s="142"/>
      <c r="AC118" s="142"/>
      <c r="AD118" s="170"/>
      <c r="AG118" s="108"/>
      <c r="AL118" s="109"/>
    </row>
    <row r="119" spans="1:38" ht="10.5" customHeight="1">
      <c r="A119" s="499"/>
      <c r="B119" s="500"/>
      <c r="C119" s="567"/>
      <c r="D119" s="785" t="s">
        <v>322</v>
      </c>
      <c r="E119" s="786"/>
      <c r="F119" s="786"/>
      <c r="G119" s="786"/>
      <c r="H119" s="786"/>
      <c r="I119" s="786"/>
      <c r="J119" s="787"/>
      <c r="K119" s="10"/>
      <c r="L119" s="776"/>
      <c r="M119" s="484" t="s">
        <v>5</v>
      </c>
      <c r="N119" s="143" t="s">
        <v>188</v>
      </c>
      <c r="O119" s="144"/>
      <c r="P119" s="144"/>
      <c r="Q119" s="145"/>
      <c r="R119" s="142"/>
      <c r="S119" s="142"/>
      <c r="T119" s="170"/>
      <c r="V119" s="607"/>
      <c r="W119" s="484" t="s">
        <v>5</v>
      </c>
      <c r="X119" s="143" t="s">
        <v>148</v>
      </c>
      <c r="Y119" s="144"/>
      <c r="Z119" s="144"/>
      <c r="AA119" s="145"/>
      <c r="AB119" s="142"/>
      <c r="AC119" s="142"/>
      <c r="AD119" s="170"/>
      <c r="AG119" s="108"/>
      <c r="AL119" s="109"/>
    </row>
    <row r="120" spans="1:38" ht="10.5" customHeight="1">
      <c r="A120" s="499"/>
      <c r="B120" s="500"/>
      <c r="C120" s="567"/>
      <c r="D120" s="788"/>
      <c r="E120" s="789"/>
      <c r="F120" s="789"/>
      <c r="G120" s="789"/>
      <c r="H120" s="789"/>
      <c r="I120" s="789"/>
      <c r="J120" s="790"/>
      <c r="K120" s="10"/>
      <c r="L120" s="776"/>
      <c r="M120" s="484"/>
      <c r="N120" s="180" t="s">
        <v>98</v>
      </c>
      <c r="O120" s="178"/>
      <c r="P120" s="178"/>
      <c r="Q120" s="491"/>
      <c r="R120" s="142"/>
      <c r="S120" s="142"/>
      <c r="T120" s="170"/>
      <c r="V120" s="607"/>
      <c r="W120" s="484"/>
      <c r="X120" s="146" t="s">
        <v>149</v>
      </c>
      <c r="Y120" s="147"/>
      <c r="Z120" s="147"/>
      <c r="AA120" s="148"/>
      <c r="AB120" s="142"/>
      <c r="AC120" s="142"/>
      <c r="AD120" s="170"/>
      <c r="AG120" s="108"/>
      <c r="AL120" s="109"/>
    </row>
    <row r="121" spans="1:38" ht="10.5" customHeight="1">
      <c r="A121" s="499"/>
      <c r="B121" s="500"/>
      <c r="C121" s="567"/>
      <c r="D121" s="719" t="str">
        <f>IF(X67="","",X67)</f>
        <v>技能章（隊長認定）</v>
      </c>
      <c r="E121" s="720"/>
      <c r="F121" s="715" t="str">
        <f>IF(Z67="","",Z67)</f>
        <v>１個目：読図章</v>
      </c>
      <c r="G121" s="716"/>
      <c r="H121" s="723" t="str">
        <f>IF(AB67="","１級課目",AB67)</f>
        <v>読図章入力</v>
      </c>
      <c r="I121" s="724"/>
      <c r="J121" s="679"/>
      <c r="K121" s="10"/>
      <c r="L121" s="776"/>
      <c r="M121" s="484" t="s">
        <v>6</v>
      </c>
      <c r="N121" s="143" t="s">
        <v>99</v>
      </c>
      <c r="O121" s="144"/>
      <c r="P121" s="144"/>
      <c r="Q121" s="145"/>
      <c r="R121" s="142"/>
      <c r="S121" s="142"/>
      <c r="T121" s="170"/>
      <c r="V121" s="607"/>
      <c r="W121" s="484" t="s">
        <v>6</v>
      </c>
      <c r="X121" s="143" t="s">
        <v>190</v>
      </c>
      <c r="Y121" s="144"/>
      <c r="Z121" s="144"/>
      <c r="AA121" s="145"/>
      <c r="AB121" s="142"/>
      <c r="AC121" s="142"/>
      <c r="AD121" s="170"/>
      <c r="AG121" s="108"/>
      <c r="AL121" s="109"/>
    </row>
    <row r="122" spans="1:38" ht="10.5" customHeight="1">
      <c r="A122" s="499"/>
      <c r="B122" s="500"/>
      <c r="C122" s="567"/>
      <c r="D122" s="721"/>
      <c r="E122" s="722"/>
      <c r="F122" s="717"/>
      <c r="G122" s="718"/>
      <c r="H122" s="723"/>
      <c r="I122" s="724"/>
      <c r="J122" s="513"/>
      <c r="K122" s="10"/>
      <c r="L122" s="776"/>
      <c r="M122" s="484"/>
      <c r="N122" s="180" t="s">
        <v>100</v>
      </c>
      <c r="O122" s="178"/>
      <c r="P122" s="178"/>
      <c r="Q122" s="491"/>
      <c r="R122" s="142"/>
      <c r="S122" s="142"/>
      <c r="T122" s="170"/>
      <c r="V122" s="607"/>
      <c r="W122" s="484"/>
      <c r="X122" s="146" t="s">
        <v>150</v>
      </c>
      <c r="Y122" s="147"/>
      <c r="Z122" s="147"/>
      <c r="AA122" s="148"/>
      <c r="AB122" s="142"/>
      <c r="AC122" s="142"/>
      <c r="AD122" s="170"/>
      <c r="AG122" s="108"/>
      <c r="AL122" s="109"/>
    </row>
    <row r="123" spans="1:38" ht="10.5" customHeight="1">
      <c r="A123" s="499"/>
      <c r="B123" s="500"/>
      <c r="C123" s="567"/>
      <c r="D123" s="751" t="str">
        <f>IF(X69="","",X69)</f>
        <v>技能章（隊長・考査員）</v>
      </c>
      <c r="E123" s="752"/>
      <c r="F123" s="753" t="str">
        <f>IF(Z69="","",Z69)</f>
        <v>２個目：任意入力</v>
      </c>
      <c r="G123" s="754"/>
      <c r="H123" s="723" t="str">
        <f>IF(AB69="","１級課目入力",AB69)</f>
        <v>任意入力</v>
      </c>
      <c r="I123" s="724"/>
      <c r="J123" s="513"/>
      <c r="K123" s="10"/>
      <c r="L123" s="776"/>
      <c r="M123" s="484" t="s">
        <v>68</v>
      </c>
      <c r="N123" s="143" t="s">
        <v>108</v>
      </c>
      <c r="O123" s="144"/>
      <c r="P123" s="144"/>
      <c r="Q123" s="145"/>
      <c r="R123" s="142"/>
      <c r="S123" s="142"/>
      <c r="T123" s="170"/>
      <c r="V123" s="607"/>
      <c r="W123" s="484" t="s">
        <v>68</v>
      </c>
      <c r="X123" s="143" t="s">
        <v>151</v>
      </c>
      <c r="Y123" s="144"/>
      <c r="Z123" s="144"/>
      <c r="AA123" s="145"/>
      <c r="AB123" s="142"/>
      <c r="AC123" s="142"/>
      <c r="AD123" s="170"/>
      <c r="AG123" s="108"/>
      <c r="AL123" s="109"/>
    </row>
    <row r="124" spans="1:38" ht="10.5" customHeight="1">
      <c r="A124" s="499"/>
      <c r="B124" s="500"/>
      <c r="C124" s="567"/>
      <c r="D124" s="751"/>
      <c r="E124" s="752"/>
      <c r="F124" s="753"/>
      <c r="G124" s="754"/>
      <c r="H124" s="723"/>
      <c r="I124" s="724"/>
      <c r="J124" s="513"/>
      <c r="K124" s="10"/>
      <c r="L124" s="776"/>
      <c r="M124" s="484"/>
      <c r="N124" s="146" t="s">
        <v>103</v>
      </c>
      <c r="O124" s="147"/>
      <c r="P124" s="147"/>
      <c r="Q124" s="148"/>
      <c r="R124" s="142"/>
      <c r="S124" s="142"/>
      <c r="T124" s="170"/>
      <c r="V124" s="607"/>
      <c r="W124" s="484"/>
      <c r="X124" s="146" t="s">
        <v>152</v>
      </c>
      <c r="Y124" s="147"/>
      <c r="Z124" s="147"/>
      <c r="AA124" s="148"/>
      <c r="AB124" s="142"/>
      <c r="AC124" s="142"/>
      <c r="AD124" s="170"/>
      <c r="AG124" s="108"/>
      <c r="AL124" s="109"/>
    </row>
    <row r="125" spans="1:38" ht="10.5" customHeight="1">
      <c r="A125" s="499"/>
      <c r="B125" s="500"/>
      <c r="C125" s="567"/>
      <c r="D125" s="751" t="str">
        <f>IF(X71="","",X71)</f>
        <v>技能章（隊長・考査員）</v>
      </c>
      <c r="E125" s="752"/>
      <c r="F125" s="753" t="str">
        <f>IF(Z71="","",Z71)</f>
        <v>３個目：任意入力</v>
      </c>
      <c r="G125" s="754"/>
      <c r="H125" s="723" t="str">
        <f>IF(AB71="","１級課目入力",AB71)</f>
        <v>任意入力</v>
      </c>
      <c r="I125" s="724"/>
      <c r="J125" s="513"/>
      <c r="K125" s="10"/>
      <c r="L125" s="776"/>
      <c r="M125" s="484" t="s">
        <v>69</v>
      </c>
      <c r="N125" s="143" t="s">
        <v>101</v>
      </c>
      <c r="O125" s="144"/>
      <c r="P125" s="144"/>
      <c r="Q125" s="145"/>
      <c r="R125" s="142"/>
      <c r="S125" s="142"/>
      <c r="T125" s="170"/>
      <c r="V125" s="607"/>
      <c r="W125" s="484" t="s">
        <v>69</v>
      </c>
      <c r="X125" s="143" t="s">
        <v>153</v>
      </c>
      <c r="Y125" s="144"/>
      <c r="Z125" s="144"/>
      <c r="AA125" s="145"/>
      <c r="AB125" s="142"/>
      <c r="AC125" s="142"/>
      <c r="AD125" s="170"/>
      <c r="AG125" s="108"/>
      <c r="AL125" s="109"/>
    </row>
    <row r="126" spans="1:38" ht="10.5" customHeight="1">
      <c r="A126" s="499"/>
      <c r="B126" s="500"/>
      <c r="C126" s="567"/>
      <c r="D126" s="755"/>
      <c r="E126" s="756"/>
      <c r="F126" s="757"/>
      <c r="G126" s="758"/>
      <c r="H126" s="759"/>
      <c r="I126" s="760"/>
      <c r="J126" s="514"/>
      <c r="K126" s="10"/>
      <c r="L126" s="776"/>
      <c r="M126" s="495"/>
      <c r="N126" s="323" t="s">
        <v>102</v>
      </c>
      <c r="O126" s="324"/>
      <c r="P126" s="324"/>
      <c r="Q126" s="325"/>
      <c r="R126" s="475"/>
      <c r="S126" s="475"/>
      <c r="T126" s="170"/>
      <c r="V126" s="607"/>
      <c r="W126" s="495"/>
      <c r="X126" s="323" t="s">
        <v>154</v>
      </c>
      <c r="Y126" s="324"/>
      <c r="Z126" s="324"/>
      <c r="AA126" s="325"/>
      <c r="AB126" s="475"/>
      <c r="AC126" s="475"/>
      <c r="AD126" s="170"/>
      <c r="AG126" s="108"/>
      <c r="AL126" s="109"/>
    </row>
    <row r="127" spans="1:38" ht="10.5" customHeight="1">
      <c r="A127" s="499"/>
      <c r="B127" s="500"/>
      <c r="C127" s="567"/>
      <c r="D127" s="656" t="str">
        <f>IF(X73="","任意入力",X73)</f>
        <v>任意入力</v>
      </c>
      <c r="E127" s="657"/>
      <c r="F127" s="459" t="str">
        <f>IF(Z73="","任意入力",Z73)</f>
        <v>任意入力</v>
      </c>
      <c r="G127" s="460"/>
      <c r="H127" s="315" t="str">
        <f>IF(AB73="","任意入力",AB73)</f>
        <v>任意入力</v>
      </c>
      <c r="I127" s="316"/>
      <c r="J127" s="169"/>
      <c r="K127" s="10"/>
      <c r="L127" s="776"/>
      <c r="M127" s="183"/>
      <c r="N127" s="183"/>
      <c r="O127" s="183"/>
      <c r="P127" s="183"/>
      <c r="Q127" s="183"/>
      <c r="R127" s="482"/>
      <c r="S127" s="482"/>
      <c r="T127" s="170"/>
      <c r="V127" s="607"/>
      <c r="W127" s="183"/>
      <c r="X127" s="183"/>
      <c r="Y127" s="183"/>
      <c r="Z127" s="183"/>
      <c r="AA127" s="183"/>
      <c r="AB127" s="482"/>
      <c r="AC127" s="482"/>
      <c r="AD127" s="170"/>
      <c r="AG127" s="179" t="str">
        <f>L111</f>
        <v>野営章</v>
      </c>
      <c r="AH127" s="163"/>
      <c r="AI127" s="163" t="str">
        <f>V111</f>
        <v>公民章</v>
      </c>
      <c r="AJ127" s="163"/>
      <c r="AL127" s="109"/>
    </row>
    <row r="128" spans="1:38" ht="10.5" customHeight="1" thickBot="1">
      <c r="A128" s="499"/>
      <c r="B128" s="500"/>
      <c r="C128" s="567"/>
      <c r="D128" s="456"/>
      <c r="E128" s="457"/>
      <c r="F128" s="263"/>
      <c r="G128" s="461"/>
      <c r="H128" s="193"/>
      <c r="I128" s="194"/>
      <c r="J128" s="170"/>
      <c r="K128" s="10"/>
      <c r="L128" s="777"/>
      <c r="M128" s="184"/>
      <c r="N128" s="184"/>
      <c r="O128" s="184"/>
      <c r="P128" s="184"/>
      <c r="Q128" s="184"/>
      <c r="R128" s="483"/>
      <c r="S128" s="483"/>
      <c r="T128" s="172"/>
      <c r="V128" s="608"/>
      <c r="W128" s="184"/>
      <c r="X128" s="184"/>
      <c r="Y128" s="184"/>
      <c r="Z128" s="184"/>
      <c r="AA128" s="184"/>
      <c r="AB128" s="483"/>
      <c r="AC128" s="483"/>
      <c r="AD128" s="172"/>
      <c r="AG128" s="180"/>
      <c r="AH128" s="178"/>
      <c r="AI128" s="178"/>
      <c r="AJ128" s="178"/>
      <c r="AL128" s="109"/>
    </row>
    <row r="129" spans="1:38" ht="10.5" customHeight="1" thickTop="1">
      <c r="A129" s="499"/>
      <c r="B129" s="500"/>
      <c r="C129" s="567"/>
      <c r="D129" s="456"/>
      <c r="E129" s="457"/>
      <c r="F129" s="263"/>
      <c r="G129" s="461"/>
      <c r="H129" s="193"/>
      <c r="I129" s="194"/>
      <c r="J129" s="170"/>
      <c r="K129" s="10"/>
      <c r="L129" s="158" t="s">
        <v>64</v>
      </c>
      <c r="M129" s="159"/>
      <c r="N129" s="135"/>
      <c r="O129" s="135"/>
      <c r="P129" s="159" t="s">
        <v>65</v>
      </c>
      <c r="Q129" s="159"/>
      <c r="R129" s="164" t="s">
        <v>66</v>
      </c>
      <c r="S129" s="164"/>
      <c r="T129" s="167"/>
      <c r="V129" s="158" t="s">
        <v>64</v>
      </c>
      <c r="W129" s="159"/>
      <c r="X129" s="135"/>
      <c r="Y129" s="135"/>
      <c r="Z129" s="159" t="s">
        <v>65</v>
      </c>
      <c r="AA129" s="159"/>
      <c r="AB129" s="164" t="s">
        <v>66</v>
      </c>
      <c r="AC129" s="164"/>
      <c r="AD129" s="167"/>
      <c r="AG129" s="827" t="str">
        <f>IF(N129="","",IF(AND(N129&gt;=$N$245,$P$245&gt;=N129),"今年度必",IF(AND(N129&gt;=$N$249,$P$249&gt;=N129),"昨年度必","既必")))</f>
        <v/>
      </c>
      <c r="AH129" s="827"/>
      <c r="AI129" s="827" t="str">
        <f>IF(X129="","",IF(AND(X129&gt;=$N$245,$P$245&gt;=X129),"今年度必",IF(AND(X129&gt;=$N$249,$P$249&gt;=X129),"昨年度必","既必")))</f>
        <v/>
      </c>
      <c r="AJ129" s="827"/>
      <c r="AL129" s="109"/>
    </row>
    <row r="130" spans="1:38" ht="10.5" customHeight="1" thickBot="1">
      <c r="A130" s="499"/>
      <c r="B130" s="500"/>
      <c r="C130" s="567"/>
      <c r="D130" s="456"/>
      <c r="E130" s="457"/>
      <c r="F130" s="263"/>
      <c r="G130" s="461"/>
      <c r="H130" s="193"/>
      <c r="I130" s="194"/>
      <c r="J130" s="170"/>
      <c r="K130" s="10"/>
      <c r="L130" s="160"/>
      <c r="M130" s="161"/>
      <c r="N130" s="136"/>
      <c r="O130" s="136"/>
      <c r="P130" s="161"/>
      <c r="Q130" s="161"/>
      <c r="R130" s="165"/>
      <c r="S130" s="165"/>
      <c r="T130" s="168"/>
      <c r="V130" s="160"/>
      <c r="W130" s="161"/>
      <c r="X130" s="136"/>
      <c r="Y130" s="136"/>
      <c r="Z130" s="161"/>
      <c r="AA130" s="161"/>
      <c r="AB130" s="165"/>
      <c r="AC130" s="165"/>
      <c r="AD130" s="168"/>
      <c r="AG130" s="827"/>
      <c r="AH130" s="827"/>
      <c r="AI130" s="827"/>
      <c r="AJ130" s="827"/>
      <c r="AL130" s="109"/>
    </row>
    <row r="131" spans="1:38" ht="10.5" customHeight="1" thickBot="1">
      <c r="A131" s="499"/>
      <c r="B131" s="500"/>
      <c r="C131" s="567"/>
      <c r="D131" s="654"/>
      <c r="E131" s="655"/>
      <c r="F131" s="676"/>
      <c r="G131" s="677"/>
      <c r="H131" s="193"/>
      <c r="I131" s="194"/>
      <c r="J131" s="170"/>
      <c r="K131" s="10"/>
      <c r="AG131" s="108"/>
      <c r="AL131" s="109"/>
    </row>
    <row r="132" spans="1:38" ht="10.5" customHeight="1">
      <c r="A132" s="499"/>
      <c r="B132" s="500"/>
      <c r="C132" s="567"/>
      <c r="D132" s="656"/>
      <c r="E132" s="657"/>
      <c r="F132" s="459"/>
      <c r="G132" s="460"/>
      <c r="H132" s="193"/>
      <c r="I132" s="194"/>
      <c r="J132" s="170"/>
      <c r="K132" s="10"/>
      <c r="L132" s="658" t="s">
        <v>298</v>
      </c>
      <c r="M132" s="659"/>
      <c r="N132" s="659"/>
      <c r="O132" s="659"/>
      <c r="P132" s="659"/>
      <c r="Q132" s="659"/>
      <c r="R132" s="659"/>
      <c r="S132" s="660"/>
      <c r="T132" s="9"/>
      <c r="V132" s="496" t="s">
        <v>299</v>
      </c>
      <c r="W132" s="497"/>
      <c r="X132" s="497"/>
      <c r="Y132" s="497"/>
      <c r="Z132" s="497"/>
      <c r="AA132" s="497"/>
      <c r="AB132" s="497"/>
      <c r="AC132" s="498"/>
      <c r="AD132" s="8" t="s">
        <v>46</v>
      </c>
      <c r="AG132" s="108"/>
      <c r="AL132" s="109"/>
    </row>
    <row r="133" spans="1:38" ht="10.5" customHeight="1">
      <c r="A133" s="499"/>
      <c r="B133" s="500"/>
      <c r="C133" s="567"/>
      <c r="D133" s="654"/>
      <c r="E133" s="655"/>
      <c r="F133" s="676"/>
      <c r="G133" s="677"/>
      <c r="H133" s="193"/>
      <c r="I133" s="194"/>
      <c r="J133" s="170"/>
      <c r="K133" s="10"/>
      <c r="L133" s="673" t="s">
        <v>140</v>
      </c>
      <c r="M133" s="484" t="s">
        <v>1</v>
      </c>
      <c r="N133" s="143" t="s">
        <v>156</v>
      </c>
      <c r="O133" s="144"/>
      <c r="P133" s="144"/>
      <c r="Q133" s="145"/>
      <c r="R133" s="164"/>
      <c r="S133" s="164"/>
      <c r="T133" s="169"/>
      <c r="V133" s="837" t="s">
        <v>124</v>
      </c>
      <c r="W133" s="731" t="s">
        <v>1</v>
      </c>
      <c r="X133" s="143" t="s">
        <v>281</v>
      </c>
      <c r="Y133" s="144"/>
      <c r="Z133" s="144"/>
      <c r="AA133" s="145"/>
      <c r="AB133" s="142"/>
      <c r="AC133" s="142"/>
      <c r="AD133" s="169"/>
      <c r="AG133" s="108"/>
      <c r="AL133" s="109"/>
    </row>
    <row r="134" spans="1:38" ht="10.5" customHeight="1">
      <c r="A134" s="501"/>
      <c r="B134" s="502"/>
      <c r="C134" s="565"/>
      <c r="D134" s="478"/>
      <c r="E134" s="479"/>
      <c r="F134" s="147"/>
      <c r="G134" s="148"/>
      <c r="H134" s="195"/>
      <c r="I134" s="196"/>
      <c r="J134" s="171"/>
      <c r="K134" s="10"/>
      <c r="L134" s="673"/>
      <c r="M134" s="484"/>
      <c r="N134" s="180" t="s">
        <v>155</v>
      </c>
      <c r="O134" s="178"/>
      <c r="P134" s="178"/>
      <c r="Q134" s="491"/>
      <c r="R134" s="142"/>
      <c r="S134" s="142"/>
      <c r="T134" s="170"/>
      <c r="V134" s="837"/>
      <c r="W134" s="798"/>
      <c r="X134" s="146" t="s">
        <v>282</v>
      </c>
      <c r="Y134" s="147"/>
      <c r="Z134" s="147"/>
      <c r="AA134" s="148"/>
      <c r="AB134" s="142"/>
      <c r="AC134" s="142"/>
      <c r="AD134" s="170"/>
      <c r="AG134" s="108"/>
      <c r="AL134" s="109"/>
    </row>
    <row r="135" spans="1:38" ht="10.5" customHeight="1">
      <c r="A135" s="509" t="s">
        <v>170</v>
      </c>
      <c r="B135" s="510"/>
      <c r="C135" s="549" t="s">
        <v>1</v>
      </c>
      <c r="D135" s="630" t="s">
        <v>436</v>
      </c>
      <c r="E135" s="630"/>
      <c r="F135" s="630"/>
      <c r="G135" s="630"/>
      <c r="H135" s="515" t="str">
        <f>IF(H220="","信仰奨励章入力",H220)</f>
        <v>信仰奨励章入力</v>
      </c>
      <c r="I135" s="515"/>
      <c r="J135" s="42" t="s">
        <v>7</v>
      </c>
      <c r="K135" s="10"/>
      <c r="L135" s="673"/>
      <c r="M135" s="484" t="s">
        <v>2</v>
      </c>
      <c r="N135" s="143" t="s">
        <v>158</v>
      </c>
      <c r="O135" s="144"/>
      <c r="P135" s="144"/>
      <c r="Q135" s="145"/>
      <c r="R135" s="142"/>
      <c r="S135" s="142"/>
      <c r="T135" s="170"/>
      <c r="V135" s="837"/>
      <c r="W135" s="798"/>
      <c r="X135" s="414" t="s">
        <v>283</v>
      </c>
      <c r="Y135" s="415"/>
      <c r="Z135" s="415"/>
      <c r="AA135" s="416"/>
      <c r="AB135" s="345"/>
      <c r="AC135" s="346"/>
      <c r="AD135" s="170"/>
      <c r="AG135" s="108"/>
      <c r="AL135" s="109"/>
    </row>
    <row r="136" spans="1:38" ht="10.5" customHeight="1">
      <c r="A136" s="542"/>
      <c r="B136" s="543"/>
      <c r="C136" s="549"/>
      <c r="D136" s="630"/>
      <c r="E136" s="630"/>
      <c r="F136" s="630"/>
      <c r="G136" s="630"/>
      <c r="H136" s="515"/>
      <c r="I136" s="515"/>
      <c r="J136" s="40" t="s">
        <v>489</v>
      </c>
      <c r="K136" s="10"/>
      <c r="L136" s="673"/>
      <c r="M136" s="484"/>
      <c r="N136" s="146" t="s">
        <v>157</v>
      </c>
      <c r="O136" s="147"/>
      <c r="P136" s="147"/>
      <c r="Q136" s="148"/>
      <c r="R136" s="142"/>
      <c r="S136" s="142"/>
      <c r="T136" s="170"/>
      <c r="V136" s="837"/>
      <c r="W136" s="798"/>
      <c r="X136" s="414" t="s">
        <v>284</v>
      </c>
      <c r="Y136" s="415"/>
      <c r="Z136" s="415"/>
      <c r="AA136" s="416"/>
      <c r="AB136" s="345"/>
      <c r="AC136" s="346"/>
      <c r="AD136" s="170"/>
      <c r="AG136" s="108"/>
      <c r="AL136" s="109"/>
    </row>
    <row r="137" spans="1:38" ht="10.5" customHeight="1">
      <c r="A137" s="542"/>
      <c r="B137" s="543"/>
      <c r="C137" s="549" t="s">
        <v>2</v>
      </c>
      <c r="D137" s="630" t="s">
        <v>437</v>
      </c>
      <c r="E137" s="630"/>
      <c r="F137" s="630"/>
      <c r="G137" s="630"/>
      <c r="H137" s="550" t="str">
        <f>IF(H222="","信仰奨励章入力",H222)</f>
        <v>信仰奨励章入力</v>
      </c>
      <c r="I137" s="551"/>
      <c r="J137" s="634" t="s">
        <v>169</v>
      </c>
      <c r="K137" s="10"/>
      <c r="L137" s="673"/>
      <c r="M137" s="484" t="s">
        <v>3</v>
      </c>
      <c r="N137" s="143" t="s">
        <v>159</v>
      </c>
      <c r="O137" s="144"/>
      <c r="P137" s="144"/>
      <c r="Q137" s="145"/>
      <c r="R137" s="142"/>
      <c r="S137" s="142"/>
      <c r="T137" s="170"/>
      <c r="V137" s="837"/>
      <c r="W137" s="798"/>
      <c r="X137" s="414" t="s">
        <v>285</v>
      </c>
      <c r="Y137" s="415"/>
      <c r="Z137" s="415"/>
      <c r="AA137" s="416"/>
      <c r="AB137" s="345"/>
      <c r="AC137" s="346"/>
      <c r="AD137" s="170"/>
      <c r="AG137" s="108"/>
      <c r="AL137" s="109"/>
    </row>
    <row r="138" spans="1:38" ht="10.5" customHeight="1">
      <c r="A138" s="542"/>
      <c r="B138" s="543"/>
      <c r="C138" s="549"/>
      <c r="D138" s="630"/>
      <c r="E138" s="630"/>
      <c r="F138" s="630"/>
      <c r="G138" s="630"/>
      <c r="H138" s="552"/>
      <c r="I138" s="553"/>
      <c r="J138" s="634"/>
      <c r="K138" s="10"/>
      <c r="L138" s="673"/>
      <c r="M138" s="484"/>
      <c r="N138" s="146" t="s">
        <v>160</v>
      </c>
      <c r="O138" s="147"/>
      <c r="P138" s="147"/>
      <c r="Q138" s="148"/>
      <c r="R138" s="142"/>
      <c r="S138" s="142"/>
      <c r="T138" s="170"/>
      <c r="V138" s="837"/>
      <c r="W138" s="798"/>
      <c r="X138" s="414" t="s">
        <v>462</v>
      </c>
      <c r="Y138" s="415"/>
      <c r="Z138" s="415"/>
      <c r="AA138" s="416"/>
      <c r="AB138" s="345"/>
      <c r="AC138" s="346"/>
      <c r="AD138" s="170"/>
      <c r="AG138" s="108"/>
      <c r="AL138" s="109"/>
    </row>
    <row r="139" spans="1:38" ht="10.5" customHeight="1">
      <c r="A139" s="542"/>
      <c r="B139" s="543"/>
      <c r="C139" s="389" t="s">
        <v>3</v>
      </c>
      <c r="D139" s="762" t="s">
        <v>467</v>
      </c>
      <c r="E139" s="762"/>
      <c r="F139" s="762"/>
      <c r="G139" s="762"/>
      <c r="H139" s="558" t="str">
        <f>IF(H224="","信仰奨励章入力",H224)</f>
        <v>信仰奨励章入力</v>
      </c>
      <c r="I139" s="559"/>
      <c r="J139" s="638" t="s">
        <v>168</v>
      </c>
      <c r="K139" s="10"/>
      <c r="L139" s="673"/>
      <c r="M139" s="484" t="s">
        <v>4</v>
      </c>
      <c r="N139" s="143" t="s">
        <v>161</v>
      </c>
      <c r="O139" s="144"/>
      <c r="P139" s="144"/>
      <c r="Q139" s="145"/>
      <c r="R139" s="142"/>
      <c r="S139" s="142"/>
      <c r="T139" s="170"/>
      <c r="V139" s="837"/>
      <c r="W139" s="798"/>
      <c r="X139" s="414" t="s">
        <v>286</v>
      </c>
      <c r="Y139" s="415"/>
      <c r="Z139" s="415"/>
      <c r="AA139" s="416"/>
      <c r="AB139" s="345"/>
      <c r="AC139" s="346"/>
      <c r="AD139" s="170"/>
      <c r="AG139" s="108"/>
      <c r="AL139" s="109"/>
    </row>
    <row r="140" spans="1:38" ht="10.5" customHeight="1">
      <c r="A140" s="542"/>
      <c r="B140" s="543"/>
      <c r="C140" s="389"/>
      <c r="D140" s="762"/>
      <c r="E140" s="762"/>
      <c r="F140" s="762"/>
      <c r="G140" s="762"/>
      <c r="H140" s="560"/>
      <c r="I140" s="561"/>
      <c r="J140" s="638"/>
      <c r="K140" s="10"/>
      <c r="L140" s="673"/>
      <c r="M140" s="484"/>
      <c r="N140" s="180" t="s">
        <v>542</v>
      </c>
      <c r="O140" s="178"/>
      <c r="P140" s="178"/>
      <c r="Q140" s="491"/>
      <c r="R140" s="142"/>
      <c r="S140" s="142"/>
      <c r="T140" s="170"/>
      <c r="V140" s="837"/>
      <c r="W140" s="798"/>
      <c r="X140" s="414" t="s">
        <v>287</v>
      </c>
      <c r="Y140" s="415"/>
      <c r="Z140" s="415"/>
      <c r="AA140" s="416"/>
      <c r="AB140" s="345"/>
      <c r="AC140" s="346"/>
      <c r="AD140" s="170"/>
      <c r="AG140" s="108"/>
      <c r="AL140" s="109"/>
    </row>
    <row r="141" spans="1:38" ht="10.5" customHeight="1">
      <c r="A141" s="542"/>
      <c r="B141" s="543"/>
      <c r="C141" s="389"/>
      <c r="D141" s="762"/>
      <c r="E141" s="762"/>
      <c r="F141" s="762"/>
      <c r="G141" s="762"/>
      <c r="H141" s="562"/>
      <c r="I141" s="563"/>
      <c r="J141" s="638"/>
      <c r="K141" s="10"/>
      <c r="L141" s="673"/>
      <c r="M141" s="484" t="s">
        <v>5</v>
      </c>
      <c r="N141" s="143" t="s">
        <v>162</v>
      </c>
      <c r="O141" s="144"/>
      <c r="P141" s="144"/>
      <c r="Q141" s="145"/>
      <c r="R141" s="142"/>
      <c r="S141" s="142"/>
      <c r="T141" s="170"/>
      <c r="V141" s="837"/>
      <c r="W141" s="732"/>
      <c r="X141" s="414" t="s">
        <v>288</v>
      </c>
      <c r="Y141" s="415"/>
      <c r="Z141" s="415"/>
      <c r="AA141" s="416"/>
      <c r="AB141" s="345"/>
      <c r="AC141" s="346"/>
      <c r="AD141" s="170"/>
      <c r="AG141" s="108"/>
      <c r="AL141" s="109"/>
    </row>
    <row r="142" spans="1:38" ht="10.5" customHeight="1">
      <c r="A142" s="542"/>
      <c r="B142" s="543"/>
      <c r="C142" s="675" t="s">
        <v>4</v>
      </c>
      <c r="D142" s="566" t="s">
        <v>438</v>
      </c>
      <c r="E142" s="566"/>
      <c r="F142" s="566"/>
      <c r="G142" s="566"/>
      <c r="H142" s="554" t="str">
        <f>IF(H227="","信仰奨励章入力",H227)</f>
        <v>信仰奨励章入力</v>
      </c>
      <c r="I142" s="555"/>
      <c r="J142" s="678" t="s">
        <v>167</v>
      </c>
      <c r="K142" s="10"/>
      <c r="L142" s="673"/>
      <c r="M142" s="484"/>
      <c r="N142" s="146" t="s">
        <v>163</v>
      </c>
      <c r="O142" s="147"/>
      <c r="P142" s="147"/>
      <c r="Q142" s="148"/>
      <c r="R142" s="142"/>
      <c r="S142" s="142"/>
      <c r="T142" s="170"/>
      <c r="V142" s="837"/>
      <c r="W142" s="798" t="s">
        <v>198</v>
      </c>
      <c r="X142" s="801" t="s">
        <v>355</v>
      </c>
      <c r="Y142" s="802"/>
      <c r="Z142" s="802"/>
      <c r="AA142" s="803"/>
      <c r="AB142" s="174"/>
      <c r="AC142" s="215"/>
      <c r="AD142" s="170"/>
      <c r="AG142" s="108"/>
      <c r="AL142" s="109"/>
    </row>
    <row r="143" spans="1:38" ht="10.5" customHeight="1">
      <c r="A143" s="542"/>
      <c r="B143" s="543"/>
      <c r="C143" s="675"/>
      <c r="D143" s="566"/>
      <c r="E143" s="566"/>
      <c r="F143" s="566"/>
      <c r="G143" s="566"/>
      <c r="H143" s="556"/>
      <c r="I143" s="557"/>
      <c r="J143" s="678"/>
      <c r="K143" s="10"/>
      <c r="L143" s="673"/>
      <c r="M143" s="484" t="s">
        <v>6</v>
      </c>
      <c r="N143" s="143" t="s">
        <v>471</v>
      </c>
      <c r="O143" s="144"/>
      <c r="P143" s="144"/>
      <c r="Q143" s="145"/>
      <c r="R143" s="142"/>
      <c r="S143" s="142"/>
      <c r="T143" s="170"/>
      <c r="V143" s="837"/>
      <c r="W143" s="798"/>
      <c r="X143" s="323" t="s">
        <v>351</v>
      </c>
      <c r="Y143" s="324"/>
      <c r="Z143" s="324" t="s">
        <v>352</v>
      </c>
      <c r="AA143" s="325"/>
      <c r="AB143" s="174"/>
      <c r="AC143" s="215"/>
      <c r="AD143" s="170"/>
      <c r="AG143" s="108"/>
      <c r="AL143" s="109"/>
    </row>
    <row r="144" spans="1:38" ht="10.5" customHeight="1">
      <c r="A144" s="542"/>
      <c r="B144" s="543"/>
      <c r="C144" s="544" t="s">
        <v>5</v>
      </c>
      <c r="D144" s="637" t="s">
        <v>468</v>
      </c>
      <c r="E144" s="637"/>
      <c r="F144" s="637"/>
      <c r="G144" s="637"/>
      <c r="H144" s="391" t="str">
        <f>IF(H229="","信仰奨励章入力",H229)</f>
        <v>信仰奨励章入力</v>
      </c>
      <c r="I144" s="391"/>
      <c r="J144" s="679"/>
      <c r="K144" s="10"/>
      <c r="L144" s="673"/>
      <c r="M144" s="484"/>
      <c r="N144" s="146" t="s">
        <v>472</v>
      </c>
      <c r="O144" s="147"/>
      <c r="P144" s="147"/>
      <c r="Q144" s="148"/>
      <c r="R144" s="142"/>
      <c r="S144" s="142"/>
      <c r="T144" s="170"/>
      <c r="V144" s="837"/>
      <c r="W144" s="732"/>
      <c r="X144" s="146" t="s">
        <v>354</v>
      </c>
      <c r="Y144" s="147"/>
      <c r="Z144" s="147" t="s">
        <v>353</v>
      </c>
      <c r="AA144" s="148"/>
      <c r="AB144" s="176"/>
      <c r="AC144" s="216"/>
      <c r="AD144" s="170"/>
      <c r="AG144" s="108"/>
      <c r="AL144" s="109"/>
    </row>
    <row r="145" spans="1:38" ht="10.5" customHeight="1">
      <c r="A145" s="542"/>
      <c r="B145" s="543"/>
      <c r="C145" s="544"/>
      <c r="D145" s="637"/>
      <c r="E145" s="637"/>
      <c r="F145" s="637"/>
      <c r="G145" s="637"/>
      <c r="H145" s="391"/>
      <c r="I145" s="391"/>
      <c r="J145" s="513"/>
      <c r="K145" s="10"/>
      <c r="L145" s="673"/>
      <c r="M145" s="484" t="s">
        <v>68</v>
      </c>
      <c r="N145" s="143" t="s">
        <v>164</v>
      </c>
      <c r="O145" s="144"/>
      <c r="P145" s="144"/>
      <c r="Q145" s="145"/>
      <c r="R145" s="142"/>
      <c r="S145" s="142"/>
      <c r="T145" s="170"/>
      <c r="V145" s="837"/>
      <c r="W145" s="484" t="s">
        <v>2</v>
      </c>
      <c r="X145" s="143" t="s">
        <v>289</v>
      </c>
      <c r="Y145" s="144"/>
      <c r="Z145" s="144"/>
      <c r="AA145" s="145"/>
      <c r="AB145" s="142"/>
      <c r="AC145" s="142"/>
      <c r="AD145" s="170"/>
      <c r="AG145" s="108"/>
      <c r="AL145" s="109"/>
    </row>
    <row r="146" spans="1:38" ht="10.5" customHeight="1">
      <c r="A146" s="542"/>
      <c r="B146" s="543"/>
      <c r="C146" s="544"/>
      <c r="D146" s="637"/>
      <c r="E146" s="637"/>
      <c r="F146" s="637"/>
      <c r="G146" s="637"/>
      <c r="H146" s="391"/>
      <c r="I146" s="391"/>
      <c r="J146" s="513"/>
      <c r="K146" s="10"/>
      <c r="L146" s="673"/>
      <c r="M146" s="484"/>
      <c r="N146" s="146" t="s">
        <v>165</v>
      </c>
      <c r="O146" s="147"/>
      <c r="P146" s="147"/>
      <c r="Q146" s="148"/>
      <c r="R146" s="142"/>
      <c r="S146" s="142"/>
      <c r="T146" s="170"/>
      <c r="V146" s="837"/>
      <c r="W146" s="484"/>
      <c r="X146" s="180" t="s">
        <v>290</v>
      </c>
      <c r="Y146" s="178"/>
      <c r="Z146" s="178"/>
      <c r="AA146" s="491"/>
      <c r="AB146" s="142"/>
      <c r="AC146" s="142"/>
      <c r="AD146" s="170"/>
      <c r="AG146" s="108"/>
      <c r="AL146" s="109"/>
    </row>
    <row r="147" spans="1:38" ht="10.5" customHeight="1">
      <c r="A147" s="542"/>
      <c r="B147" s="543"/>
      <c r="C147" s="544"/>
      <c r="D147" s="637"/>
      <c r="E147" s="637"/>
      <c r="F147" s="637"/>
      <c r="G147" s="637"/>
      <c r="H147" s="391"/>
      <c r="I147" s="391"/>
      <c r="J147" s="513"/>
      <c r="K147" s="10"/>
      <c r="L147" s="673"/>
      <c r="M147" s="522"/>
      <c r="N147" s="254"/>
      <c r="O147" s="255"/>
      <c r="P147" s="255"/>
      <c r="Q147" s="256"/>
      <c r="R147" s="264"/>
      <c r="S147" s="265"/>
      <c r="T147" s="170"/>
      <c r="V147" s="837"/>
      <c r="W147" s="484" t="s">
        <v>3</v>
      </c>
      <c r="X147" s="143" t="s">
        <v>291</v>
      </c>
      <c r="Y147" s="144"/>
      <c r="Z147" s="144"/>
      <c r="AA147" s="145"/>
      <c r="AB147" s="142"/>
      <c r="AC147" s="142"/>
      <c r="AD147" s="170"/>
      <c r="AG147" s="108"/>
      <c r="AL147" s="109"/>
    </row>
    <row r="148" spans="1:38" ht="10.5" customHeight="1">
      <c r="A148" s="542"/>
      <c r="B148" s="543"/>
      <c r="C148" s="544" t="s">
        <v>6</v>
      </c>
      <c r="D148" s="637" t="s">
        <v>439</v>
      </c>
      <c r="E148" s="637"/>
      <c r="F148" s="637"/>
      <c r="G148" s="637"/>
      <c r="H148" s="391" t="str">
        <f>IF(H233="","信仰奨励章入力",H233)</f>
        <v>信仰奨励章入力</v>
      </c>
      <c r="I148" s="391"/>
      <c r="J148" s="513"/>
      <c r="K148" s="10"/>
      <c r="L148" s="673"/>
      <c r="M148" s="523"/>
      <c r="N148" s="257"/>
      <c r="O148" s="258"/>
      <c r="P148" s="258"/>
      <c r="Q148" s="259"/>
      <c r="R148" s="248"/>
      <c r="S148" s="249"/>
      <c r="T148" s="170"/>
      <c r="V148" s="837"/>
      <c r="W148" s="495"/>
      <c r="X148" s="323"/>
      <c r="Y148" s="324"/>
      <c r="Z148" s="324"/>
      <c r="AA148" s="325"/>
      <c r="AB148" s="475"/>
      <c r="AC148" s="475"/>
      <c r="AD148" s="170"/>
      <c r="AG148" s="108"/>
      <c r="AL148" s="109"/>
    </row>
    <row r="149" spans="1:38" ht="10.5" customHeight="1">
      <c r="A149" s="542"/>
      <c r="B149" s="543"/>
      <c r="C149" s="544"/>
      <c r="D149" s="637"/>
      <c r="E149" s="637"/>
      <c r="F149" s="637"/>
      <c r="G149" s="637"/>
      <c r="H149" s="391"/>
      <c r="I149" s="391"/>
      <c r="J149" s="513"/>
      <c r="K149" s="10"/>
      <c r="L149" s="673"/>
      <c r="M149" s="523"/>
      <c r="N149" s="257"/>
      <c r="O149" s="258"/>
      <c r="P149" s="258"/>
      <c r="Q149" s="259"/>
      <c r="R149" s="248"/>
      <c r="S149" s="249"/>
      <c r="T149" s="170"/>
      <c r="V149" s="837"/>
      <c r="W149" s="183"/>
      <c r="X149" s="183"/>
      <c r="Y149" s="183"/>
      <c r="Z149" s="183"/>
      <c r="AA149" s="183"/>
      <c r="AB149" s="482"/>
      <c r="AC149" s="482"/>
      <c r="AD149" s="170"/>
      <c r="AG149" s="179" t="str">
        <f>L133</f>
        <v>野営管理章</v>
      </c>
      <c r="AH149" s="163"/>
      <c r="AI149" s="163" t="str">
        <f>V133</f>
        <v>救急章</v>
      </c>
      <c r="AJ149" s="163"/>
      <c r="AL149" s="109"/>
    </row>
    <row r="150" spans="1:38" ht="10.5" customHeight="1" thickBot="1">
      <c r="A150" s="542"/>
      <c r="B150" s="543"/>
      <c r="C150" s="544" t="s">
        <v>68</v>
      </c>
      <c r="D150" s="637" t="s">
        <v>469</v>
      </c>
      <c r="E150" s="637"/>
      <c r="F150" s="637"/>
      <c r="G150" s="637"/>
      <c r="H150" s="391" t="str">
        <f>IF(H235="","信仰奨励章入力",H235)</f>
        <v>信仰奨励章入力</v>
      </c>
      <c r="I150" s="391"/>
      <c r="J150" s="513"/>
      <c r="K150" s="10"/>
      <c r="L150" s="674"/>
      <c r="M150" s="524"/>
      <c r="N150" s="593"/>
      <c r="O150" s="594"/>
      <c r="P150" s="594"/>
      <c r="Q150" s="595"/>
      <c r="R150" s="266"/>
      <c r="S150" s="267"/>
      <c r="T150" s="172"/>
      <c r="V150" s="838"/>
      <c r="W150" s="184"/>
      <c r="X150" s="184"/>
      <c r="Y150" s="184"/>
      <c r="Z150" s="184"/>
      <c r="AA150" s="184"/>
      <c r="AB150" s="483"/>
      <c r="AC150" s="483"/>
      <c r="AD150" s="172"/>
      <c r="AG150" s="180"/>
      <c r="AH150" s="178"/>
      <c r="AI150" s="178"/>
      <c r="AJ150" s="178"/>
      <c r="AL150" s="109"/>
    </row>
    <row r="151" spans="1:38" ht="10.5" customHeight="1" thickTop="1">
      <c r="A151" s="542"/>
      <c r="B151" s="543"/>
      <c r="C151" s="544"/>
      <c r="D151" s="637"/>
      <c r="E151" s="637"/>
      <c r="F151" s="637"/>
      <c r="G151" s="637"/>
      <c r="H151" s="391"/>
      <c r="I151" s="391"/>
      <c r="J151" s="513"/>
      <c r="K151" s="10"/>
      <c r="L151" s="158" t="s">
        <v>64</v>
      </c>
      <c r="M151" s="159"/>
      <c r="N151" s="135"/>
      <c r="O151" s="135"/>
      <c r="P151" s="635" t="s">
        <v>180</v>
      </c>
      <c r="Q151" s="159"/>
      <c r="R151" s="164" t="s">
        <v>66</v>
      </c>
      <c r="S151" s="164"/>
      <c r="T151" s="167"/>
      <c r="V151" s="158" t="s">
        <v>64</v>
      </c>
      <c r="W151" s="159"/>
      <c r="X151" s="135"/>
      <c r="Y151" s="135"/>
      <c r="Z151" s="635" t="s">
        <v>180</v>
      </c>
      <c r="AA151" s="159"/>
      <c r="AB151" s="164" t="s">
        <v>66</v>
      </c>
      <c r="AC151" s="164"/>
      <c r="AD151" s="167"/>
      <c r="AG151" s="827" t="str">
        <f>IF(N151="","",IF(AND(N151&gt;=$N$245,$P$245&gt;=N151),"今年度必",IF(AND(N151&gt;=$N$249,$P$249&gt;=N151),"昨年度必","既必")))</f>
        <v/>
      </c>
      <c r="AH151" s="827"/>
      <c r="AI151" s="827" t="str">
        <f>IF(X151="","",IF(AND(X151&gt;=$N$245,$P$245&gt;=X151),"今年度必",IF(AND(X151&gt;=$N$249,$P$249&gt;=X151),"昨年度必","既必")))</f>
        <v/>
      </c>
      <c r="AJ151" s="827"/>
      <c r="AL151" s="109"/>
    </row>
    <row r="152" spans="1:38" ht="10.5" customHeight="1" thickBot="1">
      <c r="A152" s="542"/>
      <c r="B152" s="543"/>
      <c r="C152" s="544" t="s">
        <v>69</v>
      </c>
      <c r="D152" s="637" t="s">
        <v>470</v>
      </c>
      <c r="E152" s="637"/>
      <c r="F152" s="637"/>
      <c r="G152" s="637"/>
      <c r="H152" s="391" t="str">
        <f>IF(H237="","信仰奨励章入力",H237)</f>
        <v>信仰奨励章入力</v>
      </c>
      <c r="I152" s="391"/>
      <c r="J152" s="513"/>
      <c r="K152" s="10"/>
      <c r="L152" s="160"/>
      <c r="M152" s="161"/>
      <c r="N152" s="136"/>
      <c r="O152" s="136"/>
      <c r="P152" s="636"/>
      <c r="Q152" s="161"/>
      <c r="R152" s="165"/>
      <c r="S152" s="165"/>
      <c r="T152" s="168"/>
      <c r="V152" s="160"/>
      <c r="W152" s="161"/>
      <c r="X152" s="136"/>
      <c r="Y152" s="136"/>
      <c r="Z152" s="636"/>
      <c r="AA152" s="161"/>
      <c r="AB152" s="165"/>
      <c r="AC152" s="165"/>
      <c r="AD152" s="168"/>
      <c r="AG152" s="827"/>
      <c r="AH152" s="827"/>
      <c r="AI152" s="827"/>
      <c r="AJ152" s="827"/>
      <c r="AL152" s="109"/>
    </row>
    <row r="153" spans="1:38" ht="10.5" customHeight="1" thickBot="1">
      <c r="A153" s="542"/>
      <c r="B153" s="543"/>
      <c r="C153" s="544"/>
      <c r="D153" s="637"/>
      <c r="E153" s="637"/>
      <c r="F153" s="637"/>
      <c r="G153" s="637"/>
      <c r="H153" s="391"/>
      <c r="I153" s="391"/>
      <c r="J153" s="514"/>
      <c r="K153" s="10"/>
      <c r="AG153" s="108"/>
      <c r="AL153" s="109"/>
    </row>
    <row r="154" spans="1:38" ht="10.5" customHeight="1">
      <c r="A154" s="542"/>
      <c r="B154" s="543"/>
      <c r="C154" s="544" t="s">
        <v>166</v>
      </c>
      <c r="D154" s="637" t="s">
        <v>466</v>
      </c>
      <c r="E154" s="637"/>
      <c r="F154" s="637"/>
      <c r="G154" s="637"/>
      <c r="H154" s="391" t="str">
        <f>IF(H239="","信仰奨励章入力",H239)</f>
        <v>信仰奨励章入力</v>
      </c>
      <c r="I154" s="391"/>
      <c r="J154" s="513" t="s">
        <v>538</v>
      </c>
      <c r="K154" s="10"/>
      <c r="L154" s="518" t="s">
        <v>506</v>
      </c>
      <c r="M154" s="519"/>
      <c r="N154" s="639" t="s">
        <v>499</v>
      </c>
      <c r="O154" s="640"/>
      <c r="P154" s="640"/>
      <c r="Q154" s="519"/>
      <c r="R154" s="671"/>
      <c r="S154" s="671"/>
      <c r="T154" s="831"/>
      <c r="V154" s="796" t="s">
        <v>505</v>
      </c>
      <c r="W154" s="527"/>
      <c r="X154" s="525" t="s">
        <v>477</v>
      </c>
      <c r="Y154" s="526"/>
      <c r="Z154" s="526"/>
      <c r="AA154" s="527"/>
      <c r="AB154" s="133"/>
      <c r="AC154" s="133"/>
      <c r="AD154" s="804"/>
      <c r="AG154" s="179" t="str">
        <f>N154</f>
        <v>５個目：任意入力</v>
      </c>
      <c r="AH154" s="163"/>
      <c r="AI154" s="163" t="str">
        <f>X154</f>
        <v>２個目：任意入力</v>
      </c>
      <c r="AJ154" s="163"/>
      <c r="AL154" s="109"/>
    </row>
    <row r="155" spans="1:38" ht="10.5" customHeight="1" thickBot="1">
      <c r="A155" s="511"/>
      <c r="B155" s="512"/>
      <c r="C155" s="544"/>
      <c r="D155" s="637"/>
      <c r="E155" s="637"/>
      <c r="F155" s="637"/>
      <c r="G155" s="637"/>
      <c r="H155" s="391"/>
      <c r="I155" s="391"/>
      <c r="J155" s="514"/>
      <c r="K155" s="10"/>
      <c r="L155" s="520"/>
      <c r="M155" s="521"/>
      <c r="N155" s="641"/>
      <c r="O155" s="642"/>
      <c r="P155" s="642"/>
      <c r="Q155" s="521"/>
      <c r="R155" s="672"/>
      <c r="S155" s="672"/>
      <c r="T155" s="832"/>
      <c r="V155" s="797"/>
      <c r="W155" s="530"/>
      <c r="X155" s="528"/>
      <c r="Y155" s="529"/>
      <c r="Z155" s="529"/>
      <c r="AA155" s="530"/>
      <c r="AB155" s="134"/>
      <c r="AC155" s="134"/>
      <c r="AD155" s="805"/>
      <c r="AG155" s="180"/>
      <c r="AH155" s="178"/>
      <c r="AI155" s="178"/>
      <c r="AJ155" s="178"/>
      <c r="AL155" s="109"/>
    </row>
    <row r="156" spans="1:38" ht="10.5" customHeight="1" thickTop="1">
      <c r="A156" s="509" t="s">
        <v>45</v>
      </c>
      <c r="B156" s="510"/>
      <c r="C156" s="643" t="s">
        <v>1</v>
      </c>
      <c r="D156" s="645" t="s">
        <v>52</v>
      </c>
      <c r="E156" s="645"/>
      <c r="F156" s="645"/>
      <c r="G156" s="645"/>
      <c r="H156" s="391" t="str">
        <f>IF(D241="","信仰奨励章入力",D241)</f>
        <v>信仰奨励章入力</v>
      </c>
      <c r="I156" s="391"/>
      <c r="J156" s="513"/>
      <c r="K156" s="10"/>
      <c r="L156" s="612" t="s">
        <v>64</v>
      </c>
      <c r="M156" s="613"/>
      <c r="N156" s="829"/>
      <c r="O156" s="829"/>
      <c r="P156" s="545" t="s">
        <v>180</v>
      </c>
      <c r="Q156" s="613"/>
      <c r="R156" s="531" t="s">
        <v>66</v>
      </c>
      <c r="S156" s="531"/>
      <c r="T156" s="533"/>
      <c r="V156" s="792" t="s">
        <v>64</v>
      </c>
      <c r="W156" s="793"/>
      <c r="X156" s="833"/>
      <c r="Y156" s="833"/>
      <c r="Z156" s="835" t="s">
        <v>180</v>
      </c>
      <c r="AA156" s="793"/>
      <c r="AB156" s="810" t="s">
        <v>66</v>
      </c>
      <c r="AC156" s="810"/>
      <c r="AD156" s="806"/>
      <c r="AG156" s="827" t="str">
        <f>IF(N156="","",IF(AND(N156&gt;=$N$245,$P$245&gt;=N156),"今年度任",IF(AND(N156&gt;=$N$249,$P$249&gt;=N156),"昨年度任","既任")))</f>
        <v/>
      </c>
      <c r="AH156" s="827"/>
      <c r="AI156" s="827" t="str">
        <f>IF(X156="","",IF(AND(X156&gt;=$N$245,$P$245&gt;=X156),"今年度任",IF(AND(X156&gt;=$N$249,$P$249&gt;=X156),"昨年度任","既任")))</f>
        <v/>
      </c>
      <c r="AJ156" s="827"/>
      <c r="AL156" s="109"/>
    </row>
    <row r="157" spans="1:38" ht="10.5" customHeight="1" thickBot="1">
      <c r="A157" s="511"/>
      <c r="B157" s="512"/>
      <c r="C157" s="644"/>
      <c r="D157" s="645"/>
      <c r="E157" s="645"/>
      <c r="F157" s="645"/>
      <c r="G157" s="645"/>
      <c r="H157" s="391"/>
      <c r="I157" s="391"/>
      <c r="J157" s="514"/>
      <c r="K157" s="10"/>
      <c r="L157" s="614"/>
      <c r="M157" s="615"/>
      <c r="N157" s="830"/>
      <c r="O157" s="830"/>
      <c r="P157" s="546"/>
      <c r="Q157" s="615"/>
      <c r="R157" s="532"/>
      <c r="S157" s="532"/>
      <c r="T157" s="534"/>
      <c r="V157" s="794"/>
      <c r="W157" s="795"/>
      <c r="X157" s="834"/>
      <c r="Y157" s="834"/>
      <c r="Z157" s="836"/>
      <c r="AA157" s="795"/>
      <c r="AB157" s="811"/>
      <c r="AC157" s="811"/>
      <c r="AD157" s="807"/>
      <c r="AG157" s="827"/>
      <c r="AH157" s="827"/>
      <c r="AI157" s="827"/>
      <c r="AJ157" s="827"/>
      <c r="AL157" s="109"/>
    </row>
    <row r="158" spans="1:38" ht="10.5" customHeight="1" thickBot="1">
      <c r="A158" s="503" t="s">
        <v>44</v>
      </c>
      <c r="B158" s="504"/>
      <c r="C158" s="564" t="s">
        <v>1</v>
      </c>
      <c r="D158" s="232" t="s">
        <v>51</v>
      </c>
      <c r="E158" s="233"/>
      <c r="F158" s="233"/>
      <c r="G158" s="234"/>
      <c r="H158" s="439"/>
      <c r="I158" s="440"/>
      <c r="J158" s="680"/>
      <c r="K158" s="10"/>
      <c r="M158" s="1"/>
      <c r="AG158" s="108"/>
      <c r="AL158" s="109"/>
    </row>
    <row r="159" spans="1:38" ht="10.5" customHeight="1">
      <c r="A159" s="505"/>
      <c r="B159" s="506"/>
      <c r="C159" s="567"/>
      <c r="D159" s="646"/>
      <c r="E159" s="647"/>
      <c r="F159" s="647"/>
      <c r="G159" s="648"/>
      <c r="H159" s="193"/>
      <c r="I159" s="194"/>
      <c r="J159" s="681"/>
      <c r="K159" s="10"/>
      <c r="L159" s="518" t="s">
        <v>506</v>
      </c>
      <c r="M159" s="519"/>
      <c r="N159" s="639" t="s">
        <v>479</v>
      </c>
      <c r="O159" s="640"/>
      <c r="P159" s="640"/>
      <c r="Q159" s="519"/>
      <c r="R159" s="671"/>
      <c r="S159" s="671"/>
      <c r="T159" s="831"/>
      <c r="V159" s="796" t="s">
        <v>505</v>
      </c>
      <c r="W159" s="527"/>
      <c r="X159" s="525" t="s">
        <v>478</v>
      </c>
      <c r="Y159" s="526"/>
      <c r="Z159" s="526"/>
      <c r="AA159" s="527"/>
      <c r="AB159" s="133"/>
      <c r="AC159" s="133"/>
      <c r="AD159" s="804"/>
      <c r="AG159" s="179" t="str">
        <f>N159</f>
        <v>６個目：任意入力</v>
      </c>
      <c r="AH159" s="163"/>
      <c r="AI159" s="163" t="str">
        <f>X159</f>
        <v>３個目：任意入力</v>
      </c>
      <c r="AJ159" s="163"/>
      <c r="AL159" s="109"/>
    </row>
    <row r="160" spans="1:38" ht="10.5" customHeight="1" thickBot="1">
      <c r="A160" s="505"/>
      <c r="B160" s="506"/>
      <c r="C160" s="567"/>
      <c r="D160" s="624"/>
      <c r="E160" s="625"/>
      <c r="F160" s="625"/>
      <c r="G160" s="626"/>
      <c r="H160" s="193"/>
      <c r="I160" s="194"/>
      <c r="J160" s="681"/>
      <c r="K160" s="10"/>
      <c r="L160" s="520"/>
      <c r="M160" s="521"/>
      <c r="N160" s="641"/>
      <c r="O160" s="642"/>
      <c r="P160" s="642"/>
      <c r="Q160" s="521"/>
      <c r="R160" s="672"/>
      <c r="S160" s="672"/>
      <c r="T160" s="832"/>
      <c r="V160" s="797"/>
      <c r="W160" s="530"/>
      <c r="X160" s="528"/>
      <c r="Y160" s="529"/>
      <c r="Z160" s="529"/>
      <c r="AA160" s="530"/>
      <c r="AB160" s="134"/>
      <c r="AC160" s="134"/>
      <c r="AD160" s="805"/>
      <c r="AG160" s="180"/>
      <c r="AH160" s="178"/>
      <c r="AI160" s="178"/>
      <c r="AJ160" s="178"/>
      <c r="AL160" s="109"/>
    </row>
    <row r="161" spans="1:38" ht="10.5" customHeight="1" thickTop="1">
      <c r="A161" s="538" t="s">
        <v>294</v>
      </c>
      <c r="B161" s="539"/>
      <c r="C161" s="567"/>
      <c r="D161" s="624"/>
      <c r="E161" s="625"/>
      <c r="F161" s="625"/>
      <c r="G161" s="626"/>
      <c r="H161" s="193"/>
      <c r="I161" s="194"/>
      <c r="J161" s="681"/>
      <c r="K161" s="10"/>
      <c r="L161" s="612" t="s">
        <v>64</v>
      </c>
      <c r="M161" s="613"/>
      <c r="N161" s="829"/>
      <c r="O161" s="829"/>
      <c r="P161" s="545" t="s">
        <v>180</v>
      </c>
      <c r="Q161" s="613"/>
      <c r="R161" s="531" t="s">
        <v>66</v>
      </c>
      <c r="S161" s="531"/>
      <c r="T161" s="533"/>
      <c r="V161" s="792" t="s">
        <v>64</v>
      </c>
      <c r="W161" s="793"/>
      <c r="X161" s="833"/>
      <c r="Y161" s="833"/>
      <c r="Z161" s="835" t="s">
        <v>180</v>
      </c>
      <c r="AA161" s="793"/>
      <c r="AB161" s="810" t="s">
        <v>66</v>
      </c>
      <c r="AC161" s="810"/>
      <c r="AD161" s="806"/>
      <c r="AG161" s="827" t="str">
        <f>IF(N161="","",IF(AND(N161&gt;=$N$245,$P$245&gt;=N161),"今年度任",IF(AND(N161&gt;=$N$249,$P$249&gt;=N161),"昨年度任","既任")))</f>
        <v/>
      </c>
      <c r="AH161" s="827"/>
      <c r="AI161" s="827" t="str">
        <f>IF(X161="","",IF(AND(X161&gt;=$N$245,$P$245&gt;=X161),"今年度任",IF(AND(X161&gt;=$N$249,$P$249&gt;=X161),"昨年度任","既任")))</f>
        <v/>
      </c>
      <c r="AJ161" s="827"/>
      <c r="AL161" s="109"/>
    </row>
    <row r="162" spans="1:38" ht="10.5" customHeight="1" thickBot="1">
      <c r="A162" s="538"/>
      <c r="B162" s="539"/>
      <c r="C162" s="567"/>
      <c r="D162" s="624"/>
      <c r="E162" s="625"/>
      <c r="F162" s="625"/>
      <c r="G162" s="626"/>
      <c r="H162" s="193"/>
      <c r="I162" s="194"/>
      <c r="J162" s="681"/>
      <c r="K162" s="10"/>
      <c r="L162" s="614"/>
      <c r="M162" s="615"/>
      <c r="N162" s="830"/>
      <c r="O162" s="830"/>
      <c r="P162" s="546"/>
      <c r="Q162" s="615"/>
      <c r="R162" s="532"/>
      <c r="S162" s="532"/>
      <c r="T162" s="534"/>
      <c r="V162" s="794"/>
      <c r="W162" s="795"/>
      <c r="X162" s="834"/>
      <c r="Y162" s="834"/>
      <c r="Z162" s="836"/>
      <c r="AA162" s="795"/>
      <c r="AB162" s="811"/>
      <c r="AC162" s="811"/>
      <c r="AD162" s="807"/>
      <c r="AG162" s="827"/>
      <c r="AH162" s="827"/>
      <c r="AI162" s="827"/>
      <c r="AJ162" s="827"/>
      <c r="AL162" s="109"/>
    </row>
    <row r="163" spans="1:38" ht="10.5" customHeight="1" thickBot="1">
      <c r="A163" s="540"/>
      <c r="B163" s="541"/>
      <c r="C163" s="565"/>
      <c r="D163" s="627"/>
      <c r="E163" s="628"/>
      <c r="F163" s="628"/>
      <c r="G163" s="629"/>
      <c r="H163" s="195"/>
      <c r="I163" s="196"/>
      <c r="J163" s="682"/>
      <c r="K163" s="10"/>
      <c r="M163" s="1"/>
      <c r="AG163" s="108"/>
      <c r="AL163" s="109"/>
    </row>
    <row r="164" spans="1:38" ht="10.5" customHeight="1">
      <c r="A164" s="499" t="s">
        <v>443</v>
      </c>
      <c r="B164" s="500"/>
      <c r="C164" s="564" t="s">
        <v>18</v>
      </c>
      <c r="D164" s="143" t="s">
        <v>324</v>
      </c>
      <c r="E164" s="144"/>
      <c r="F164" s="144"/>
      <c r="G164" s="145"/>
      <c r="H164" s="138"/>
      <c r="I164" s="139"/>
      <c r="J164" s="169"/>
      <c r="K164" s="10"/>
      <c r="L164" s="575" t="s">
        <v>428</v>
      </c>
      <c r="M164" s="576"/>
      <c r="N164" s="683" t="s">
        <v>421</v>
      </c>
      <c r="O164" s="162"/>
      <c r="P164" s="162"/>
      <c r="Q164" s="576"/>
      <c r="R164" s="791"/>
      <c r="S164" s="791"/>
      <c r="T164" s="808"/>
      <c r="V164" s="575" t="s">
        <v>428</v>
      </c>
      <c r="W164" s="576"/>
      <c r="X164" s="683" t="s">
        <v>421</v>
      </c>
      <c r="Y164" s="162"/>
      <c r="Z164" s="162"/>
      <c r="AA164" s="576"/>
      <c r="AB164" s="791"/>
      <c r="AC164" s="791"/>
      <c r="AD164" s="808"/>
      <c r="AG164" s="179" t="str">
        <f>N164</f>
        <v>任意入力</v>
      </c>
      <c r="AH164" s="163"/>
      <c r="AI164" s="163" t="str">
        <f>X164</f>
        <v>任意入力</v>
      </c>
      <c r="AJ164" s="163"/>
      <c r="AL164" s="109"/>
    </row>
    <row r="165" spans="1:38" ht="10.5" customHeight="1" thickBot="1">
      <c r="A165" s="499"/>
      <c r="B165" s="500"/>
      <c r="C165" s="565"/>
      <c r="D165" s="146" t="s">
        <v>325</v>
      </c>
      <c r="E165" s="147"/>
      <c r="F165" s="147"/>
      <c r="G165" s="148"/>
      <c r="H165" s="176"/>
      <c r="I165" s="216"/>
      <c r="J165" s="170"/>
      <c r="K165" s="10"/>
      <c r="L165" s="547" t="s">
        <v>427</v>
      </c>
      <c r="M165" s="548"/>
      <c r="N165" s="684"/>
      <c r="O165" s="685"/>
      <c r="P165" s="685"/>
      <c r="Q165" s="548"/>
      <c r="R165" s="483"/>
      <c r="S165" s="483"/>
      <c r="T165" s="809"/>
      <c r="V165" s="547" t="s">
        <v>427</v>
      </c>
      <c r="W165" s="548"/>
      <c r="X165" s="684"/>
      <c r="Y165" s="685"/>
      <c r="Z165" s="685"/>
      <c r="AA165" s="548"/>
      <c r="AB165" s="483"/>
      <c r="AC165" s="483"/>
      <c r="AD165" s="809"/>
      <c r="AG165" s="180"/>
      <c r="AH165" s="178"/>
      <c r="AI165" s="178"/>
      <c r="AJ165" s="178"/>
      <c r="AL165" s="109"/>
    </row>
    <row r="166" spans="1:38" ht="10.5" customHeight="1" thickTop="1">
      <c r="A166" s="499"/>
      <c r="B166" s="500"/>
      <c r="C166" s="567" t="s">
        <v>445</v>
      </c>
      <c r="D166" s="323" t="s">
        <v>326</v>
      </c>
      <c r="E166" s="324"/>
      <c r="F166" s="324"/>
      <c r="G166" s="325"/>
      <c r="H166" s="174"/>
      <c r="I166" s="215"/>
      <c r="J166" s="170"/>
      <c r="K166" s="10"/>
      <c r="L166" s="158" t="s">
        <v>64</v>
      </c>
      <c r="M166" s="159"/>
      <c r="N166" s="135"/>
      <c r="O166" s="135"/>
      <c r="P166" s="635" t="s">
        <v>180</v>
      </c>
      <c r="Q166" s="159"/>
      <c r="R166" s="164" t="s">
        <v>66</v>
      </c>
      <c r="S166" s="164"/>
      <c r="T166" s="167"/>
      <c r="V166" s="158" t="s">
        <v>64</v>
      </c>
      <c r="W166" s="159"/>
      <c r="X166" s="135"/>
      <c r="Y166" s="135"/>
      <c r="Z166" s="635" t="s">
        <v>180</v>
      </c>
      <c r="AA166" s="159"/>
      <c r="AB166" s="164" t="s">
        <v>66</v>
      </c>
      <c r="AC166" s="164"/>
      <c r="AD166" s="167"/>
      <c r="AG166" s="827" t="str">
        <f>IF(N166="","",IF(AND(N166&gt;=$N$245,$P$245&gt;=N166),"今年度任",IF(AND(N166&gt;=$N$249,$P$249&gt;=N166),"昨年度任","既任")))</f>
        <v/>
      </c>
      <c r="AH166" s="827"/>
      <c r="AI166" s="827" t="str">
        <f>IF(X166="","",IF(AND(X166&gt;=$N$245,$P$245&gt;=X166),"今年度任",IF(AND(X166&gt;=$N$249,$P$249&gt;=X166),"昨年度任","既任")))</f>
        <v/>
      </c>
      <c r="AJ166" s="827"/>
      <c r="AL166" s="109"/>
    </row>
    <row r="167" spans="1:38" ht="10.5" customHeight="1" thickBot="1">
      <c r="A167" s="499"/>
      <c r="B167" s="500"/>
      <c r="C167" s="567"/>
      <c r="D167" s="323" t="s">
        <v>327</v>
      </c>
      <c r="E167" s="324"/>
      <c r="F167" s="324"/>
      <c r="G167" s="325"/>
      <c r="H167" s="174"/>
      <c r="I167" s="215"/>
      <c r="J167" s="170"/>
      <c r="K167" s="10"/>
      <c r="L167" s="160"/>
      <c r="M167" s="161"/>
      <c r="N167" s="136"/>
      <c r="O167" s="136"/>
      <c r="P167" s="636"/>
      <c r="Q167" s="161"/>
      <c r="R167" s="165"/>
      <c r="S167" s="165"/>
      <c r="T167" s="168"/>
      <c r="V167" s="160"/>
      <c r="W167" s="161"/>
      <c r="X167" s="136"/>
      <c r="Y167" s="136"/>
      <c r="Z167" s="636"/>
      <c r="AA167" s="161"/>
      <c r="AB167" s="165"/>
      <c r="AC167" s="165"/>
      <c r="AD167" s="168"/>
      <c r="AG167" s="827"/>
      <c r="AH167" s="827"/>
      <c r="AI167" s="827"/>
      <c r="AJ167" s="827"/>
      <c r="AL167" s="109"/>
    </row>
    <row r="168" spans="1:38" ht="10.5" customHeight="1" thickBot="1">
      <c r="A168" s="499"/>
      <c r="B168" s="500"/>
      <c r="C168" s="567"/>
      <c r="D168" s="323" t="s">
        <v>328</v>
      </c>
      <c r="E168" s="324"/>
      <c r="F168" s="324"/>
      <c r="G168" s="325"/>
      <c r="H168" s="174"/>
      <c r="I168" s="215"/>
      <c r="J168" s="170"/>
      <c r="K168" s="10"/>
      <c r="M168" s="1"/>
      <c r="AG168" s="108"/>
      <c r="AL168" s="109"/>
    </row>
    <row r="169" spans="1:38" ht="10.5" customHeight="1">
      <c r="A169" s="501"/>
      <c r="B169" s="502"/>
      <c r="C169" s="565"/>
      <c r="D169" s="146" t="s">
        <v>325</v>
      </c>
      <c r="E169" s="147"/>
      <c r="F169" s="147"/>
      <c r="G169" s="148"/>
      <c r="H169" s="176"/>
      <c r="I169" s="216"/>
      <c r="J169" s="171"/>
      <c r="K169" s="10"/>
      <c r="L169" s="575" t="s">
        <v>428</v>
      </c>
      <c r="M169" s="576"/>
      <c r="N169" s="683" t="s">
        <v>421</v>
      </c>
      <c r="O169" s="162"/>
      <c r="P169" s="162"/>
      <c r="Q169" s="576"/>
      <c r="R169" s="791"/>
      <c r="S169" s="791"/>
      <c r="T169" s="808"/>
      <c r="V169" s="575" t="s">
        <v>428</v>
      </c>
      <c r="W169" s="576"/>
      <c r="X169" s="683" t="s">
        <v>421</v>
      </c>
      <c r="Y169" s="162"/>
      <c r="Z169" s="162"/>
      <c r="AA169" s="576"/>
      <c r="AB169" s="791"/>
      <c r="AC169" s="791"/>
      <c r="AD169" s="808"/>
      <c r="AG169" s="179" t="str">
        <f>N169</f>
        <v>任意入力</v>
      </c>
      <c r="AH169" s="163"/>
      <c r="AI169" s="163" t="str">
        <f>X169</f>
        <v>任意入力</v>
      </c>
      <c r="AJ169" s="163"/>
      <c r="AL169" s="109"/>
    </row>
    <row r="170" spans="1:38" ht="10.5" customHeight="1" thickBot="1">
      <c r="A170" s="507" t="s">
        <v>440</v>
      </c>
      <c r="B170" s="508"/>
      <c r="C170" s="38" t="s">
        <v>441</v>
      </c>
      <c r="D170" s="631" t="s">
        <v>442</v>
      </c>
      <c r="E170" s="632"/>
      <c r="F170" s="632"/>
      <c r="G170" s="633"/>
      <c r="H170" s="516"/>
      <c r="I170" s="517"/>
      <c r="J170" s="39"/>
      <c r="K170" s="1"/>
      <c r="L170" s="547" t="s">
        <v>427</v>
      </c>
      <c r="M170" s="548"/>
      <c r="N170" s="684"/>
      <c r="O170" s="685"/>
      <c r="P170" s="685"/>
      <c r="Q170" s="548"/>
      <c r="R170" s="483"/>
      <c r="S170" s="483"/>
      <c r="T170" s="809"/>
      <c r="V170" s="547" t="s">
        <v>427</v>
      </c>
      <c r="W170" s="548"/>
      <c r="X170" s="684"/>
      <c r="Y170" s="685"/>
      <c r="Z170" s="685"/>
      <c r="AA170" s="548"/>
      <c r="AB170" s="483"/>
      <c r="AC170" s="483"/>
      <c r="AD170" s="809"/>
      <c r="AG170" s="180"/>
      <c r="AH170" s="178"/>
      <c r="AI170" s="178"/>
      <c r="AJ170" s="178"/>
      <c r="AL170" s="109"/>
    </row>
    <row r="171" spans="1:38" ht="10.5" customHeight="1">
      <c r="A171" s="575" t="s">
        <v>64</v>
      </c>
      <c r="B171" s="162"/>
      <c r="C171" s="576"/>
      <c r="D171" s="135"/>
      <c r="E171" s="135"/>
      <c r="F171" s="297" t="s">
        <v>65</v>
      </c>
      <c r="G171" s="297"/>
      <c r="H171" s="598" t="s">
        <v>66</v>
      </c>
      <c r="I171" s="598"/>
      <c r="J171" s="610"/>
      <c r="K171" s="1"/>
      <c r="L171" s="158" t="s">
        <v>64</v>
      </c>
      <c r="M171" s="159"/>
      <c r="N171" s="135"/>
      <c r="O171" s="135"/>
      <c r="P171" s="635" t="s">
        <v>180</v>
      </c>
      <c r="Q171" s="159"/>
      <c r="R171" s="164" t="s">
        <v>66</v>
      </c>
      <c r="S171" s="164"/>
      <c r="T171" s="167"/>
      <c r="V171" s="158" t="s">
        <v>64</v>
      </c>
      <c r="W171" s="159"/>
      <c r="X171" s="135"/>
      <c r="Y171" s="135"/>
      <c r="Z171" s="635" t="s">
        <v>180</v>
      </c>
      <c r="AA171" s="159"/>
      <c r="AB171" s="164" t="s">
        <v>66</v>
      </c>
      <c r="AC171" s="164"/>
      <c r="AD171" s="167"/>
      <c r="AG171" s="827" t="str">
        <f>IF(N171="","",IF(AND(N171&gt;=$N$245,$P$245&gt;=N171),"今年度任",IF(AND(N171&gt;=$N$249,$P$249&gt;=N171),"昨年度任","既任")))</f>
        <v/>
      </c>
      <c r="AH171" s="827"/>
      <c r="AI171" s="827" t="str">
        <f>IF(X171="","",IF(AND(X171&gt;=$N$245,$P$245&gt;=X171),"今年度任",IF(AND(X171&gt;=$N$249,$P$249&gt;=X171),"昨年度任","既任")))</f>
        <v/>
      </c>
      <c r="AJ171" s="827"/>
      <c r="AL171" s="109"/>
    </row>
    <row r="172" spans="1:38" ht="10.5" customHeight="1" thickBot="1">
      <c r="A172" s="577"/>
      <c r="B172" s="578"/>
      <c r="C172" s="579"/>
      <c r="D172" s="136"/>
      <c r="E172" s="136"/>
      <c r="F172" s="161"/>
      <c r="G172" s="161"/>
      <c r="H172" s="165"/>
      <c r="I172" s="165"/>
      <c r="J172" s="168"/>
      <c r="K172" s="1"/>
      <c r="L172" s="160"/>
      <c r="M172" s="161"/>
      <c r="N172" s="136"/>
      <c r="O172" s="136"/>
      <c r="P172" s="636"/>
      <c r="Q172" s="161"/>
      <c r="R172" s="165"/>
      <c r="S172" s="165"/>
      <c r="T172" s="168"/>
      <c r="V172" s="160"/>
      <c r="W172" s="161"/>
      <c r="X172" s="136"/>
      <c r="Y172" s="136"/>
      <c r="Z172" s="636"/>
      <c r="AA172" s="161"/>
      <c r="AB172" s="165"/>
      <c r="AC172" s="165"/>
      <c r="AD172" s="168"/>
      <c r="AE172" s="29" t="s">
        <v>512</v>
      </c>
      <c r="AG172" s="827"/>
      <c r="AH172" s="827"/>
      <c r="AI172" s="827"/>
      <c r="AJ172" s="827"/>
      <c r="AL172" s="109"/>
    </row>
    <row r="173" spans="1:38" ht="10.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63" t="str">
        <f>K86</f>
        <v>○○第００団 BS隊　</v>
      </c>
      <c r="L173" s="163"/>
      <c r="M173" s="163"/>
      <c r="N173" s="163" t="s">
        <v>464</v>
      </c>
      <c r="O173" s="163"/>
      <c r="P173" s="163"/>
      <c r="Q173" s="163"/>
      <c r="R173" s="163"/>
      <c r="S173" s="163"/>
      <c r="T173" s="162" t="s">
        <v>502</v>
      </c>
      <c r="U173" s="580" t="str">
        <f>IF(U86="","",U86)</f>
        <v>Polarstar</v>
      </c>
      <c r="V173" s="580"/>
      <c r="W173" s="580"/>
      <c r="X173" s="590" t="str">
        <f>IF(X86="","",X86)</f>
        <v/>
      </c>
      <c r="Y173" s="590"/>
      <c r="Z173" s="590"/>
      <c r="AA173" s="590"/>
      <c r="AB173" s="137">
        <f ca="1">TODAY()</f>
        <v>45319</v>
      </c>
      <c r="AC173" s="137"/>
      <c r="AD173" s="137"/>
      <c r="AG173" s="108"/>
      <c r="AL173" s="109"/>
    </row>
    <row r="174" spans="1:38" ht="10.5" customHeight="1">
      <c r="B174" s="1"/>
      <c r="C174" s="1"/>
      <c r="H174" s="1"/>
      <c r="I174" s="1"/>
      <c r="J174" s="1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580"/>
      <c r="V174" s="580"/>
      <c r="W174" s="580"/>
      <c r="X174" s="590"/>
      <c r="Y174" s="590"/>
      <c r="Z174" s="590"/>
      <c r="AA174" s="590"/>
      <c r="AB174" s="137"/>
      <c r="AC174" s="137"/>
      <c r="AD174" s="137"/>
      <c r="AG174" s="108"/>
      <c r="AL174" s="69"/>
    </row>
    <row r="175" spans="1:38" ht="10.5" customHeight="1" thickBot="1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N175" s="10"/>
      <c r="O175" s="10"/>
      <c r="P175" s="10"/>
      <c r="Q175" s="10"/>
      <c r="R175" s="10"/>
      <c r="S175" s="10"/>
      <c r="V175" s="10"/>
      <c r="W175" s="10"/>
      <c r="AB175" s="16"/>
      <c r="AC175" s="16"/>
      <c r="AD175" s="16"/>
      <c r="AG175" s="108"/>
      <c r="AL175" s="69"/>
    </row>
    <row r="176" spans="1:38" ht="10.5" customHeight="1">
      <c r="A176" s="29" t="s">
        <v>513</v>
      </c>
      <c r="B176" s="570" t="s">
        <v>181</v>
      </c>
      <c r="C176" s="571"/>
      <c r="D176" s="571"/>
      <c r="E176" s="571"/>
      <c r="F176" s="571"/>
      <c r="G176" s="571"/>
      <c r="H176" s="571"/>
      <c r="I176" s="572"/>
      <c r="J176" s="30" t="s">
        <v>46</v>
      </c>
      <c r="L176" s="570" t="s">
        <v>182</v>
      </c>
      <c r="M176" s="571"/>
      <c r="N176" s="571"/>
      <c r="O176" s="571"/>
      <c r="P176" s="571"/>
      <c r="Q176" s="571"/>
      <c r="R176" s="571"/>
      <c r="S176" s="572"/>
      <c r="T176" s="30" t="s">
        <v>46</v>
      </c>
      <c r="V176" s="570" t="s">
        <v>183</v>
      </c>
      <c r="W176" s="571"/>
      <c r="X176" s="571"/>
      <c r="Y176" s="571"/>
      <c r="Z176" s="571"/>
      <c r="AA176" s="571"/>
      <c r="AB176" s="571"/>
      <c r="AC176" s="572"/>
      <c r="AD176" s="30" t="s">
        <v>46</v>
      </c>
      <c r="AG176" s="70"/>
      <c r="AH176" s="22"/>
      <c r="AI176" s="22"/>
      <c r="AJ176" s="22"/>
      <c r="AK176" s="22"/>
      <c r="AL176" s="69"/>
    </row>
    <row r="177" spans="2:38" ht="10.5" customHeight="1">
      <c r="B177" s="268" t="s">
        <v>62</v>
      </c>
      <c r="C177" s="166" t="s">
        <v>1</v>
      </c>
      <c r="D177" s="156" t="s">
        <v>449</v>
      </c>
      <c r="E177" s="156"/>
      <c r="F177" s="156"/>
      <c r="G177" s="156"/>
      <c r="H177" s="142"/>
      <c r="I177" s="142"/>
      <c r="J177" s="298"/>
      <c r="L177" s="268" t="s">
        <v>63</v>
      </c>
      <c r="M177" s="596" t="s">
        <v>1</v>
      </c>
      <c r="N177" s="573" t="s">
        <v>292</v>
      </c>
      <c r="O177" s="574"/>
      <c r="P177" s="574"/>
      <c r="Q177" s="574"/>
      <c r="R177" s="537"/>
      <c r="S177" s="537"/>
      <c r="T177" s="157" t="s">
        <v>67</v>
      </c>
      <c r="V177" s="268" t="s">
        <v>72</v>
      </c>
      <c r="W177" s="166" t="s">
        <v>1</v>
      </c>
      <c r="X177" s="156" t="s">
        <v>73</v>
      </c>
      <c r="Y177" s="156"/>
      <c r="Z177" s="156"/>
      <c r="AA177" s="156"/>
      <c r="AB177" s="142"/>
      <c r="AC177" s="142"/>
      <c r="AD177" s="169"/>
      <c r="AG177" s="70"/>
      <c r="AH177" s="22"/>
      <c r="AI177" s="22"/>
      <c r="AJ177" s="22"/>
      <c r="AK177" s="22"/>
      <c r="AL177" s="69"/>
    </row>
    <row r="178" spans="2:38" ht="10.5" customHeight="1">
      <c r="B178" s="268"/>
      <c r="C178" s="166"/>
      <c r="D178" s="156"/>
      <c r="E178" s="156"/>
      <c r="F178" s="156"/>
      <c r="G178" s="156"/>
      <c r="H178" s="142"/>
      <c r="I178" s="142"/>
      <c r="J178" s="298"/>
      <c r="L178" s="268"/>
      <c r="M178" s="596"/>
      <c r="N178" s="574"/>
      <c r="O178" s="574"/>
      <c r="P178" s="574"/>
      <c r="Q178" s="574"/>
      <c r="R178" s="537"/>
      <c r="S178" s="537"/>
      <c r="T178" s="157"/>
      <c r="V178" s="268"/>
      <c r="W178" s="166"/>
      <c r="X178" s="156"/>
      <c r="Y178" s="156"/>
      <c r="Z178" s="156"/>
      <c r="AA178" s="156"/>
      <c r="AB178" s="142"/>
      <c r="AC178" s="142"/>
      <c r="AD178" s="170"/>
      <c r="AG178" s="70"/>
      <c r="AH178" s="22"/>
      <c r="AI178" s="22"/>
      <c r="AJ178" s="22"/>
      <c r="AK178" s="22"/>
      <c r="AL178" s="69"/>
    </row>
    <row r="179" spans="2:38" ht="10.5" customHeight="1">
      <c r="B179" s="268"/>
      <c r="C179" s="149" t="s">
        <v>2</v>
      </c>
      <c r="D179" s="154" t="s">
        <v>450</v>
      </c>
      <c r="E179" s="154"/>
      <c r="F179" s="154"/>
      <c r="G179" s="154"/>
      <c r="H179" s="155"/>
      <c r="I179" s="155"/>
      <c r="J179" s="536" t="s">
        <v>348</v>
      </c>
      <c r="L179" s="268"/>
      <c r="M179" s="166" t="s">
        <v>2</v>
      </c>
      <c r="N179" s="156" t="s">
        <v>70</v>
      </c>
      <c r="O179" s="156"/>
      <c r="P179" s="156"/>
      <c r="Q179" s="156"/>
      <c r="R179" s="142"/>
      <c r="S179" s="142"/>
      <c r="T179" s="298"/>
      <c r="V179" s="268"/>
      <c r="W179" s="166" t="s">
        <v>2</v>
      </c>
      <c r="X179" s="156" t="s">
        <v>74</v>
      </c>
      <c r="Y179" s="156"/>
      <c r="Z179" s="156"/>
      <c r="AA179" s="156"/>
      <c r="AB179" s="142"/>
      <c r="AC179" s="142"/>
      <c r="AD179" s="170"/>
      <c r="AG179" s="70"/>
      <c r="AH179" s="22"/>
      <c r="AI179" s="22"/>
      <c r="AJ179" s="22"/>
      <c r="AK179" s="22"/>
      <c r="AL179" s="69"/>
    </row>
    <row r="180" spans="2:38" ht="10.5" customHeight="1">
      <c r="B180" s="268"/>
      <c r="C180" s="149"/>
      <c r="D180" s="154"/>
      <c r="E180" s="154"/>
      <c r="F180" s="154"/>
      <c r="G180" s="154"/>
      <c r="H180" s="155"/>
      <c r="I180" s="155"/>
      <c r="J180" s="536"/>
      <c r="L180" s="268"/>
      <c r="M180" s="166"/>
      <c r="N180" s="156"/>
      <c r="O180" s="156"/>
      <c r="P180" s="156"/>
      <c r="Q180" s="156"/>
      <c r="R180" s="142"/>
      <c r="S180" s="142"/>
      <c r="T180" s="298"/>
      <c r="V180" s="268"/>
      <c r="W180" s="166"/>
      <c r="X180" s="156"/>
      <c r="Y180" s="156"/>
      <c r="Z180" s="156"/>
      <c r="AA180" s="156"/>
      <c r="AB180" s="142"/>
      <c r="AC180" s="142"/>
      <c r="AD180" s="170"/>
      <c r="AG180" s="70"/>
      <c r="AH180" s="22"/>
      <c r="AI180" s="22"/>
      <c r="AJ180" s="22"/>
      <c r="AK180" s="22"/>
      <c r="AL180" s="69"/>
    </row>
    <row r="181" spans="2:38" ht="10.5" customHeight="1">
      <c r="B181" s="268"/>
      <c r="C181" s="166" t="s">
        <v>3</v>
      </c>
      <c r="D181" s="143" t="s">
        <v>87</v>
      </c>
      <c r="E181" s="144"/>
      <c r="F181" s="144"/>
      <c r="G181" s="145"/>
      <c r="H181" s="142"/>
      <c r="I181" s="142"/>
      <c r="J181" s="169"/>
      <c r="L181" s="268"/>
      <c r="M181" s="149" t="s">
        <v>3</v>
      </c>
      <c r="N181" s="154" t="s">
        <v>454</v>
      </c>
      <c r="O181" s="154"/>
      <c r="P181" s="154"/>
      <c r="Q181" s="154"/>
      <c r="R181" s="155"/>
      <c r="S181" s="155"/>
      <c r="T181" s="536" t="s">
        <v>346</v>
      </c>
      <c r="V181" s="268"/>
      <c r="W181" s="166" t="s">
        <v>3</v>
      </c>
      <c r="X181" s="156" t="s">
        <v>459</v>
      </c>
      <c r="Y181" s="156"/>
      <c r="Z181" s="156"/>
      <c r="AA181" s="156"/>
      <c r="AB181" s="142"/>
      <c r="AC181" s="142"/>
      <c r="AD181" s="170"/>
      <c r="AG181" s="70"/>
      <c r="AH181" s="22"/>
      <c r="AI181" s="22"/>
      <c r="AJ181" s="22"/>
      <c r="AK181" s="22"/>
      <c r="AL181" s="69"/>
    </row>
    <row r="182" spans="2:38" ht="10.5" customHeight="1">
      <c r="B182" s="268"/>
      <c r="C182" s="166"/>
      <c r="D182" s="180" t="s">
        <v>86</v>
      </c>
      <c r="E182" s="178"/>
      <c r="F182" s="178"/>
      <c r="G182" s="491"/>
      <c r="H182" s="142"/>
      <c r="I182" s="142"/>
      <c r="J182" s="170"/>
      <c r="L182" s="268"/>
      <c r="M182" s="149"/>
      <c r="N182" s="154"/>
      <c r="O182" s="154"/>
      <c r="P182" s="154"/>
      <c r="Q182" s="154"/>
      <c r="R182" s="155"/>
      <c r="S182" s="155"/>
      <c r="T182" s="536"/>
      <c r="V182" s="268"/>
      <c r="W182" s="166"/>
      <c r="X182" s="156"/>
      <c r="Y182" s="156"/>
      <c r="Z182" s="156"/>
      <c r="AA182" s="156"/>
      <c r="AB182" s="142"/>
      <c r="AC182" s="142"/>
      <c r="AD182" s="170"/>
      <c r="AG182" s="70"/>
      <c r="AH182" s="22"/>
      <c r="AI182" s="22"/>
      <c r="AJ182" s="22"/>
      <c r="AK182" s="22"/>
      <c r="AL182" s="69"/>
    </row>
    <row r="183" spans="2:38" ht="10.5" customHeight="1">
      <c r="B183" s="268"/>
      <c r="C183" s="166" t="s">
        <v>4</v>
      </c>
      <c r="D183" s="156" t="s">
        <v>451</v>
      </c>
      <c r="E183" s="156"/>
      <c r="F183" s="156"/>
      <c r="G183" s="156"/>
      <c r="H183" s="142"/>
      <c r="I183" s="142"/>
      <c r="J183" s="170"/>
      <c r="L183" s="268"/>
      <c r="M183" s="149" t="s">
        <v>4</v>
      </c>
      <c r="N183" s="154" t="s">
        <v>455</v>
      </c>
      <c r="O183" s="154"/>
      <c r="P183" s="154"/>
      <c r="Q183" s="154"/>
      <c r="R183" s="155"/>
      <c r="S183" s="155"/>
      <c r="T183" s="536" t="s">
        <v>345</v>
      </c>
      <c r="V183" s="268"/>
      <c r="W183" s="166" t="s">
        <v>4</v>
      </c>
      <c r="X183" s="156" t="s">
        <v>460</v>
      </c>
      <c r="Y183" s="156"/>
      <c r="Z183" s="156"/>
      <c r="AA183" s="156"/>
      <c r="AB183" s="142"/>
      <c r="AC183" s="142"/>
      <c r="AD183" s="170"/>
      <c r="AG183" s="70"/>
      <c r="AH183" s="22"/>
      <c r="AI183" s="22"/>
      <c r="AJ183" s="22"/>
      <c r="AK183" s="22"/>
      <c r="AL183" s="69"/>
    </row>
    <row r="184" spans="2:38" ht="10.5" customHeight="1">
      <c r="B184" s="268"/>
      <c r="C184" s="166"/>
      <c r="D184" s="156"/>
      <c r="E184" s="156"/>
      <c r="F184" s="156"/>
      <c r="G184" s="156"/>
      <c r="H184" s="142"/>
      <c r="I184" s="142"/>
      <c r="J184" s="171"/>
      <c r="L184" s="268"/>
      <c r="M184" s="149"/>
      <c r="N184" s="154"/>
      <c r="O184" s="154"/>
      <c r="P184" s="154"/>
      <c r="Q184" s="154"/>
      <c r="R184" s="155"/>
      <c r="S184" s="155"/>
      <c r="T184" s="536"/>
      <c r="V184" s="268"/>
      <c r="W184" s="166"/>
      <c r="X184" s="156"/>
      <c r="Y184" s="156"/>
      <c r="Z184" s="156"/>
      <c r="AA184" s="156"/>
      <c r="AB184" s="142"/>
      <c r="AC184" s="142"/>
      <c r="AD184" s="170"/>
      <c r="AG184" s="70"/>
      <c r="AH184" s="22"/>
      <c r="AI184" s="22"/>
      <c r="AJ184" s="22"/>
      <c r="AK184" s="22"/>
      <c r="AL184" s="69"/>
    </row>
    <row r="185" spans="2:38" ht="10.5" customHeight="1">
      <c r="B185" s="268"/>
      <c r="C185" s="597" t="s">
        <v>5</v>
      </c>
      <c r="D185" s="583" t="s">
        <v>452</v>
      </c>
      <c r="E185" s="583"/>
      <c r="F185" s="583"/>
      <c r="G185" s="583"/>
      <c r="H185" s="585"/>
      <c r="I185" s="585"/>
      <c r="J185" s="535" t="s">
        <v>349</v>
      </c>
      <c r="L185" s="268"/>
      <c r="M185" s="166" t="s">
        <v>5</v>
      </c>
      <c r="N185" s="156" t="s">
        <v>456</v>
      </c>
      <c r="O185" s="156"/>
      <c r="P185" s="156"/>
      <c r="Q185" s="156"/>
      <c r="R185" s="142"/>
      <c r="S185" s="142"/>
      <c r="T185" s="169"/>
      <c r="V185" s="268"/>
      <c r="W185" s="166" t="s">
        <v>5</v>
      </c>
      <c r="X185" s="156" t="s">
        <v>75</v>
      </c>
      <c r="Y185" s="156"/>
      <c r="Z185" s="156"/>
      <c r="AA185" s="156"/>
      <c r="AB185" s="142"/>
      <c r="AC185" s="142"/>
      <c r="AD185" s="170"/>
      <c r="AG185" s="70"/>
      <c r="AH185" s="22"/>
      <c r="AI185" s="22"/>
      <c r="AJ185" s="22"/>
      <c r="AK185" s="22"/>
      <c r="AL185" s="69"/>
    </row>
    <row r="186" spans="2:38" ht="10.5" customHeight="1">
      <c r="B186" s="268"/>
      <c r="C186" s="597"/>
      <c r="D186" s="583"/>
      <c r="E186" s="583"/>
      <c r="F186" s="583"/>
      <c r="G186" s="583"/>
      <c r="H186" s="585"/>
      <c r="I186" s="585"/>
      <c r="J186" s="535"/>
      <c r="L186" s="268"/>
      <c r="M186" s="166"/>
      <c r="N186" s="156"/>
      <c r="O186" s="156"/>
      <c r="P186" s="156"/>
      <c r="Q186" s="156"/>
      <c r="R186" s="142"/>
      <c r="S186" s="142"/>
      <c r="T186" s="170"/>
      <c r="V186" s="268"/>
      <c r="W186" s="166"/>
      <c r="X186" s="156"/>
      <c r="Y186" s="156"/>
      <c r="Z186" s="156"/>
      <c r="AA186" s="156"/>
      <c r="AB186" s="142"/>
      <c r="AC186" s="142"/>
      <c r="AD186" s="170"/>
      <c r="AG186" s="70"/>
      <c r="AH186" s="22"/>
      <c r="AI186" s="22"/>
      <c r="AJ186" s="22"/>
      <c r="AK186" s="22"/>
      <c r="AL186" s="69"/>
    </row>
    <row r="187" spans="2:38" ht="10.5" customHeight="1">
      <c r="B187" s="268"/>
      <c r="C187" s="166" t="s">
        <v>6</v>
      </c>
      <c r="D187" s="156" t="s">
        <v>453</v>
      </c>
      <c r="E187" s="156"/>
      <c r="F187" s="156"/>
      <c r="G187" s="156"/>
      <c r="H187" s="142"/>
      <c r="I187" s="142"/>
      <c r="J187" s="169"/>
      <c r="L187" s="268"/>
      <c r="M187" s="166" t="s">
        <v>6</v>
      </c>
      <c r="N187" s="156" t="s">
        <v>457</v>
      </c>
      <c r="O187" s="156"/>
      <c r="P187" s="156"/>
      <c r="Q187" s="156"/>
      <c r="R187" s="142"/>
      <c r="S187" s="142"/>
      <c r="T187" s="170"/>
      <c r="V187" s="268"/>
      <c r="W187" s="522"/>
      <c r="X187" s="254"/>
      <c r="Y187" s="255"/>
      <c r="Z187" s="255"/>
      <c r="AA187" s="256"/>
      <c r="AB187" s="264"/>
      <c r="AC187" s="265"/>
      <c r="AD187" s="170"/>
      <c r="AG187" s="70"/>
      <c r="AH187" s="22"/>
      <c r="AI187" s="22"/>
      <c r="AJ187" s="22"/>
      <c r="AK187" s="22"/>
      <c r="AL187" s="69"/>
    </row>
    <row r="188" spans="2:38" ht="10.5" customHeight="1">
      <c r="B188" s="268"/>
      <c r="C188" s="166"/>
      <c r="D188" s="156"/>
      <c r="E188" s="156"/>
      <c r="F188" s="156"/>
      <c r="G188" s="156"/>
      <c r="H188" s="142"/>
      <c r="I188" s="142"/>
      <c r="J188" s="170"/>
      <c r="L188" s="268"/>
      <c r="M188" s="166"/>
      <c r="N188" s="156"/>
      <c r="O188" s="156"/>
      <c r="P188" s="156"/>
      <c r="Q188" s="156"/>
      <c r="R188" s="142"/>
      <c r="S188" s="142"/>
      <c r="T188" s="171"/>
      <c r="V188" s="268"/>
      <c r="W188" s="523"/>
      <c r="X188" s="257"/>
      <c r="Y188" s="258"/>
      <c r="Z188" s="258"/>
      <c r="AA188" s="259"/>
      <c r="AB188" s="248"/>
      <c r="AC188" s="249"/>
      <c r="AD188" s="170"/>
      <c r="AG188" s="70"/>
      <c r="AH188" s="22"/>
      <c r="AI188" s="22"/>
      <c r="AJ188" s="22"/>
      <c r="AK188" s="22"/>
      <c r="AL188" s="69"/>
    </row>
    <row r="189" spans="2:38" ht="10.5" customHeight="1">
      <c r="B189" s="268"/>
      <c r="C189" s="522"/>
      <c r="D189" s="254"/>
      <c r="E189" s="255"/>
      <c r="F189" s="255"/>
      <c r="G189" s="256"/>
      <c r="H189" s="264"/>
      <c r="I189" s="265"/>
      <c r="J189" s="170"/>
      <c r="L189" s="268"/>
      <c r="M189" s="597" t="s">
        <v>68</v>
      </c>
      <c r="N189" s="583" t="s">
        <v>458</v>
      </c>
      <c r="O189" s="583"/>
      <c r="P189" s="583"/>
      <c r="Q189" s="583"/>
      <c r="R189" s="585"/>
      <c r="S189" s="585"/>
      <c r="T189" s="535" t="s">
        <v>347</v>
      </c>
      <c r="V189" s="268"/>
      <c r="W189" s="523"/>
      <c r="X189" s="257"/>
      <c r="Y189" s="258"/>
      <c r="Z189" s="258"/>
      <c r="AA189" s="259"/>
      <c r="AB189" s="248"/>
      <c r="AC189" s="249"/>
      <c r="AD189" s="170"/>
      <c r="AG189" s="70"/>
      <c r="AH189" s="22"/>
      <c r="AI189" s="22"/>
      <c r="AJ189" s="22"/>
      <c r="AK189" s="22"/>
      <c r="AL189" s="69"/>
    </row>
    <row r="190" spans="2:38" ht="10.5" customHeight="1">
      <c r="B190" s="268"/>
      <c r="C190" s="523"/>
      <c r="D190" s="257"/>
      <c r="E190" s="258"/>
      <c r="F190" s="258"/>
      <c r="G190" s="259"/>
      <c r="H190" s="248"/>
      <c r="I190" s="249"/>
      <c r="J190" s="170"/>
      <c r="L190" s="268"/>
      <c r="M190" s="597"/>
      <c r="N190" s="583"/>
      <c r="O190" s="583"/>
      <c r="P190" s="583"/>
      <c r="Q190" s="583"/>
      <c r="R190" s="585"/>
      <c r="S190" s="585"/>
      <c r="T190" s="535"/>
      <c r="V190" s="268"/>
      <c r="W190" s="523"/>
      <c r="X190" s="257"/>
      <c r="Y190" s="258"/>
      <c r="Z190" s="258"/>
      <c r="AA190" s="259"/>
      <c r="AB190" s="248"/>
      <c r="AC190" s="249"/>
      <c r="AD190" s="170"/>
      <c r="AG190" s="70"/>
      <c r="AH190" s="22"/>
      <c r="AI190" s="22"/>
      <c r="AJ190" s="22"/>
      <c r="AK190" s="22"/>
      <c r="AL190" s="69"/>
    </row>
    <row r="191" spans="2:38" ht="10.5" customHeight="1">
      <c r="B191" s="268"/>
      <c r="C191" s="523"/>
      <c r="D191" s="257"/>
      <c r="E191" s="258"/>
      <c r="F191" s="258"/>
      <c r="G191" s="259"/>
      <c r="H191" s="248"/>
      <c r="I191" s="249"/>
      <c r="J191" s="170"/>
      <c r="L191" s="268"/>
      <c r="M191" s="166" t="s">
        <v>69</v>
      </c>
      <c r="N191" s="156" t="s">
        <v>71</v>
      </c>
      <c r="O191" s="156"/>
      <c r="P191" s="156"/>
      <c r="Q191" s="156"/>
      <c r="R191" s="142"/>
      <c r="S191" s="142"/>
      <c r="T191" s="169"/>
      <c r="V191" s="268"/>
      <c r="W191" s="523"/>
      <c r="X191" s="257"/>
      <c r="Y191" s="258"/>
      <c r="Z191" s="258"/>
      <c r="AA191" s="259"/>
      <c r="AB191" s="248"/>
      <c r="AC191" s="249"/>
      <c r="AD191" s="170"/>
      <c r="AG191" s="70"/>
      <c r="AH191" s="22"/>
      <c r="AI191" s="22"/>
      <c r="AJ191" s="22"/>
      <c r="AK191" s="22"/>
      <c r="AL191" s="69"/>
    </row>
    <row r="192" spans="2:38" ht="10.5" customHeight="1">
      <c r="B192" s="268"/>
      <c r="C192" s="523"/>
      <c r="D192" s="257"/>
      <c r="E192" s="258"/>
      <c r="F192" s="258"/>
      <c r="G192" s="259"/>
      <c r="H192" s="248"/>
      <c r="I192" s="249"/>
      <c r="J192" s="170"/>
      <c r="L192" s="268"/>
      <c r="M192" s="166"/>
      <c r="N192" s="156"/>
      <c r="O192" s="156"/>
      <c r="P192" s="156"/>
      <c r="Q192" s="156"/>
      <c r="R192" s="142"/>
      <c r="S192" s="142"/>
      <c r="T192" s="170"/>
      <c r="V192" s="268"/>
      <c r="W192" s="523"/>
      <c r="X192" s="257"/>
      <c r="Y192" s="258"/>
      <c r="Z192" s="258"/>
      <c r="AA192" s="259"/>
      <c r="AB192" s="248"/>
      <c r="AC192" s="249"/>
      <c r="AD192" s="170"/>
      <c r="AG192" s="70"/>
      <c r="AH192" s="22"/>
      <c r="AI192" s="22"/>
      <c r="AJ192" s="22"/>
      <c r="AK192" s="22"/>
      <c r="AL192" s="69"/>
    </row>
    <row r="193" spans="2:38" ht="10.5" customHeight="1">
      <c r="B193" s="268"/>
      <c r="C193" s="523"/>
      <c r="D193" s="257"/>
      <c r="E193" s="258"/>
      <c r="F193" s="258"/>
      <c r="G193" s="259"/>
      <c r="H193" s="248"/>
      <c r="I193" s="249"/>
      <c r="J193" s="170"/>
      <c r="L193" s="268"/>
      <c r="M193" s="733"/>
      <c r="N193" s="183"/>
      <c r="O193" s="183"/>
      <c r="P193" s="183"/>
      <c r="Q193" s="183"/>
      <c r="R193" s="482"/>
      <c r="S193" s="482"/>
      <c r="T193" s="170"/>
      <c r="V193" s="268"/>
      <c r="W193" s="523"/>
      <c r="X193" s="257"/>
      <c r="Y193" s="258"/>
      <c r="Z193" s="258"/>
      <c r="AA193" s="259"/>
      <c r="AB193" s="248"/>
      <c r="AC193" s="249"/>
      <c r="AD193" s="170"/>
      <c r="AG193" s="174" t="str">
        <f>B177</f>
        <v>観察章</v>
      </c>
      <c r="AH193" s="175"/>
      <c r="AI193" s="163" t="str">
        <f>L177</f>
        <v>計測章</v>
      </c>
      <c r="AJ193" s="163"/>
      <c r="AK193" s="163" t="str">
        <f>V177</f>
        <v>通信章</v>
      </c>
      <c r="AL193" s="828"/>
    </row>
    <row r="194" spans="2:38" ht="10.5" customHeight="1" thickBot="1">
      <c r="B194" s="269"/>
      <c r="C194" s="524"/>
      <c r="D194" s="593"/>
      <c r="E194" s="594"/>
      <c r="F194" s="594"/>
      <c r="G194" s="595"/>
      <c r="H194" s="266"/>
      <c r="I194" s="267"/>
      <c r="J194" s="172"/>
      <c r="L194" s="269"/>
      <c r="M194" s="734"/>
      <c r="N194" s="184"/>
      <c r="O194" s="184"/>
      <c r="P194" s="184"/>
      <c r="Q194" s="184"/>
      <c r="R194" s="483"/>
      <c r="S194" s="483"/>
      <c r="T194" s="172"/>
      <c r="V194" s="269"/>
      <c r="W194" s="524"/>
      <c r="X194" s="593"/>
      <c r="Y194" s="594"/>
      <c r="Z194" s="594"/>
      <c r="AA194" s="595"/>
      <c r="AB194" s="266"/>
      <c r="AC194" s="267"/>
      <c r="AD194" s="172"/>
      <c r="AG194" s="176"/>
      <c r="AH194" s="177"/>
      <c r="AI194" s="178"/>
      <c r="AJ194" s="178"/>
      <c r="AK194" s="178"/>
      <c r="AL194" s="491"/>
    </row>
    <row r="195" spans="2:38" ht="10.5" customHeight="1" thickTop="1">
      <c r="B195" s="158" t="s">
        <v>64</v>
      </c>
      <c r="C195" s="159"/>
      <c r="D195" s="135"/>
      <c r="E195" s="135"/>
      <c r="F195" s="159" t="s">
        <v>65</v>
      </c>
      <c r="G195" s="159"/>
      <c r="H195" s="164" t="s">
        <v>66</v>
      </c>
      <c r="I195" s="164"/>
      <c r="J195" s="167"/>
      <c r="L195" s="158" t="s">
        <v>64</v>
      </c>
      <c r="M195" s="159"/>
      <c r="N195" s="135"/>
      <c r="O195" s="135"/>
      <c r="P195" s="159" t="s">
        <v>65</v>
      </c>
      <c r="Q195" s="159"/>
      <c r="R195" s="164" t="s">
        <v>66</v>
      </c>
      <c r="S195" s="164"/>
      <c r="T195" s="167"/>
      <c r="V195" s="158" t="s">
        <v>64</v>
      </c>
      <c r="W195" s="159"/>
      <c r="X195" s="135"/>
      <c r="Y195" s="135"/>
      <c r="Z195" s="159" t="s">
        <v>65</v>
      </c>
      <c r="AA195" s="159"/>
      <c r="AB195" s="164" t="s">
        <v>66</v>
      </c>
      <c r="AC195" s="164"/>
      <c r="AD195" s="167"/>
      <c r="AG195" s="827" t="str">
        <f>IF(D195="","",IF(AND(D195&gt;=$N$245,$P$245&gt;=D195),"今年度任",IF(AND(D195&gt;=$N$249,$P$249&gt;=D195),"昨年度任","既任")))</f>
        <v/>
      </c>
      <c r="AH195" s="827"/>
      <c r="AI195" s="827" t="str">
        <f>IF(N195="","",IF(AND(N195&gt;=$N$245,$P$245&gt;=N195),"今年度任",IF(AND(N195&gt;=$N$249,$P$249&gt;=N195),"昨年度任","既任")))</f>
        <v/>
      </c>
      <c r="AJ195" s="827"/>
      <c r="AK195" s="827" t="str">
        <f>IF(X195="","",IF(AND(X195&gt;=$N$245,$P$245&gt;=X195),"今年度任",IF(AND(X195&gt;=$N$249,$P$249&gt;=X195),"昨年度任","既任")))</f>
        <v/>
      </c>
      <c r="AL195" s="827"/>
    </row>
    <row r="196" spans="2:38" ht="10.5" customHeight="1" thickBot="1">
      <c r="B196" s="160"/>
      <c r="C196" s="161"/>
      <c r="D196" s="136"/>
      <c r="E196" s="136"/>
      <c r="F196" s="161"/>
      <c r="G196" s="161"/>
      <c r="H196" s="165"/>
      <c r="I196" s="165"/>
      <c r="J196" s="168"/>
      <c r="L196" s="160"/>
      <c r="M196" s="161"/>
      <c r="N196" s="136"/>
      <c r="O196" s="136"/>
      <c r="P196" s="161"/>
      <c r="Q196" s="161"/>
      <c r="R196" s="165"/>
      <c r="S196" s="165"/>
      <c r="T196" s="168"/>
      <c r="V196" s="160"/>
      <c r="W196" s="161"/>
      <c r="X196" s="136"/>
      <c r="Y196" s="136"/>
      <c r="Z196" s="161"/>
      <c r="AA196" s="161"/>
      <c r="AB196" s="165"/>
      <c r="AC196" s="165"/>
      <c r="AD196" s="168"/>
      <c r="AG196" s="827"/>
      <c r="AH196" s="827"/>
      <c r="AI196" s="827"/>
      <c r="AJ196" s="827"/>
      <c r="AK196" s="827"/>
      <c r="AL196" s="827"/>
    </row>
    <row r="197" spans="2:38" ht="10.5" customHeight="1" thickBot="1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N197" s="10"/>
      <c r="O197" s="10"/>
      <c r="P197" s="10"/>
      <c r="Q197" s="10"/>
      <c r="R197" s="10"/>
      <c r="S197" s="10"/>
      <c r="V197" s="10"/>
      <c r="W197" s="10"/>
      <c r="AB197" s="16"/>
      <c r="AC197" s="16"/>
      <c r="AD197" s="16"/>
      <c r="AG197" s="70"/>
      <c r="AH197" s="22"/>
      <c r="AI197" s="22"/>
      <c r="AJ197" s="22"/>
      <c r="AK197" s="22"/>
      <c r="AL197" s="69"/>
    </row>
    <row r="198" spans="2:38" ht="10.5" customHeight="1">
      <c r="B198" s="570" t="s">
        <v>303</v>
      </c>
      <c r="C198" s="571"/>
      <c r="D198" s="571"/>
      <c r="E198" s="571"/>
      <c r="F198" s="571"/>
      <c r="G198" s="571"/>
      <c r="H198" s="571"/>
      <c r="I198" s="572"/>
      <c r="J198" s="30" t="s">
        <v>46</v>
      </c>
      <c r="L198" s="570" t="s">
        <v>301</v>
      </c>
      <c r="M198" s="571"/>
      <c r="N198" s="571"/>
      <c r="O198" s="571"/>
      <c r="P198" s="571"/>
      <c r="Q198" s="571"/>
      <c r="R198" s="571"/>
      <c r="S198" s="572"/>
      <c r="T198" s="30" t="s">
        <v>46</v>
      </c>
      <c r="V198" s="570" t="s">
        <v>580</v>
      </c>
      <c r="W198" s="571"/>
      <c r="X198" s="571"/>
      <c r="Y198" s="571"/>
      <c r="Z198" s="571"/>
      <c r="AA198" s="571"/>
      <c r="AB198" s="571"/>
      <c r="AC198" s="572"/>
      <c r="AD198" s="30" t="s">
        <v>46</v>
      </c>
      <c r="AG198" s="70"/>
      <c r="AH198" s="22"/>
      <c r="AI198" s="22"/>
      <c r="AJ198" s="22"/>
      <c r="AK198" s="22"/>
      <c r="AL198" s="69"/>
    </row>
    <row r="199" spans="2:38" ht="10.5" customHeight="1">
      <c r="B199" s="268" t="s">
        <v>84</v>
      </c>
      <c r="C199" s="166" t="s">
        <v>1</v>
      </c>
      <c r="D199" s="156" t="s">
        <v>76</v>
      </c>
      <c r="E199" s="156"/>
      <c r="F199" s="156"/>
      <c r="G199" s="156"/>
      <c r="H199" s="142"/>
      <c r="I199" s="142"/>
      <c r="J199" s="169"/>
      <c r="L199" s="824" t="s">
        <v>579</v>
      </c>
      <c r="M199" s="166" t="s">
        <v>1</v>
      </c>
      <c r="N199" s="156" t="s">
        <v>88</v>
      </c>
      <c r="O199" s="156"/>
      <c r="P199" s="156"/>
      <c r="Q199" s="156"/>
      <c r="R199" s="142"/>
      <c r="S199" s="142"/>
      <c r="T199" s="169"/>
      <c r="V199" s="268"/>
      <c r="W199" s="166"/>
      <c r="X199" s="156"/>
      <c r="Y199" s="156"/>
      <c r="Z199" s="156"/>
      <c r="AA199" s="156"/>
      <c r="AB199" s="142"/>
      <c r="AC199" s="142"/>
      <c r="AD199" s="111"/>
      <c r="AG199" s="70"/>
      <c r="AH199" s="22"/>
      <c r="AI199" s="22"/>
      <c r="AJ199" s="22"/>
      <c r="AK199" s="22"/>
      <c r="AL199" s="69"/>
    </row>
    <row r="200" spans="2:38" ht="10.5" customHeight="1">
      <c r="B200" s="268"/>
      <c r="C200" s="166"/>
      <c r="D200" s="156"/>
      <c r="E200" s="156"/>
      <c r="F200" s="156"/>
      <c r="G200" s="156"/>
      <c r="H200" s="142"/>
      <c r="I200" s="142"/>
      <c r="J200" s="170"/>
      <c r="L200" s="825"/>
      <c r="M200" s="166"/>
      <c r="N200" s="156"/>
      <c r="O200" s="156"/>
      <c r="P200" s="156"/>
      <c r="Q200" s="156"/>
      <c r="R200" s="142"/>
      <c r="S200" s="142"/>
      <c r="T200" s="170"/>
      <c r="V200" s="268"/>
      <c r="W200" s="166"/>
      <c r="X200" s="156"/>
      <c r="Y200" s="156"/>
      <c r="Z200" s="156"/>
      <c r="AA200" s="156"/>
      <c r="AB200" s="142"/>
      <c r="AC200" s="142"/>
      <c r="AD200" s="112"/>
      <c r="AG200" s="70"/>
      <c r="AH200" s="22"/>
      <c r="AI200" s="22"/>
      <c r="AJ200" s="22"/>
      <c r="AK200" s="22"/>
      <c r="AL200" s="69"/>
    </row>
    <row r="201" spans="2:38" ht="10.5" customHeight="1">
      <c r="B201" s="268"/>
      <c r="C201" s="166" t="s">
        <v>2</v>
      </c>
      <c r="D201" s="156" t="s">
        <v>77</v>
      </c>
      <c r="E201" s="156"/>
      <c r="F201" s="156"/>
      <c r="G201" s="156"/>
      <c r="H201" s="142"/>
      <c r="I201" s="142"/>
      <c r="J201" s="170"/>
      <c r="L201" s="825"/>
      <c r="M201" s="166" t="s">
        <v>2</v>
      </c>
      <c r="N201" s="156" t="s">
        <v>89</v>
      </c>
      <c r="O201" s="156"/>
      <c r="P201" s="156"/>
      <c r="Q201" s="156"/>
      <c r="R201" s="142"/>
      <c r="S201" s="142"/>
      <c r="T201" s="170"/>
      <c r="V201" s="268"/>
      <c r="W201" s="166"/>
      <c r="X201" s="156"/>
      <c r="Y201" s="156"/>
      <c r="Z201" s="156"/>
      <c r="AA201" s="156"/>
      <c r="AB201" s="142"/>
      <c r="AC201" s="142"/>
      <c r="AD201" s="112"/>
      <c r="AG201" s="70"/>
      <c r="AH201" s="22"/>
      <c r="AI201" s="22"/>
      <c r="AJ201" s="22"/>
      <c r="AK201" s="22"/>
      <c r="AL201" s="69"/>
    </row>
    <row r="202" spans="2:38" ht="10.5" customHeight="1">
      <c r="B202" s="268"/>
      <c r="C202" s="166"/>
      <c r="D202" s="156"/>
      <c r="E202" s="156"/>
      <c r="F202" s="156"/>
      <c r="G202" s="156"/>
      <c r="H202" s="142"/>
      <c r="I202" s="142"/>
      <c r="J202" s="170"/>
      <c r="L202" s="825"/>
      <c r="M202" s="166"/>
      <c r="N202" s="156"/>
      <c r="O202" s="156"/>
      <c r="P202" s="156"/>
      <c r="Q202" s="156"/>
      <c r="R202" s="142"/>
      <c r="S202" s="142"/>
      <c r="T202" s="170"/>
      <c r="V202" s="268"/>
      <c r="W202" s="166"/>
      <c r="X202" s="156"/>
      <c r="Y202" s="156"/>
      <c r="Z202" s="156"/>
      <c r="AA202" s="156"/>
      <c r="AB202" s="142"/>
      <c r="AC202" s="142"/>
      <c r="AD202" s="112"/>
      <c r="AG202" s="70"/>
      <c r="AH202" s="22"/>
      <c r="AI202" s="22"/>
      <c r="AJ202" s="22"/>
      <c r="AK202" s="22"/>
      <c r="AL202" s="69"/>
    </row>
    <row r="203" spans="2:38" ht="10.5" customHeight="1">
      <c r="B203" s="268"/>
      <c r="C203" s="166" t="s">
        <v>3</v>
      </c>
      <c r="D203" s="143" t="s">
        <v>78</v>
      </c>
      <c r="E203" s="144"/>
      <c r="F203" s="144"/>
      <c r="G203" s="145"/>
      <c r="H203" s="142"/>
      <c r="I203" s="142"/>
      <c r="J203" s="170"/>
      <c r="L203" s="825"/>
      <c r="M203" s="166" t="s">
        <v>3</v>
      </c>
      <c r="N203" s="156" t="s">
        <v>90</v>
      </c>
      <c r="O203" s="156"/>
      <c r="P203" s="156"/>
      <c r="Q203" s="156"/>
      <c r="R203" s="142"/>
      <c r="S203" s="142"/>
      <c r="T203" s="170"/>
      <c r="V203" s="268"/>
      <c r="W203" s="166"/>
      <c r="X203" s="156"/>
      <c r="Y203" s="156"/>
      <c r="Z203" s="156"/>
      <c r="AA203" s="156"/>
      <c r="AB203" s="142"/>
      <c r="AC203" s="142"/>
      <c r="AD203" s="112"/>
      <c r="AG203" s="70"/>
      <c r="AH203" s="22"/>
      <c r="AI203" s="22"/>
      <c r="AJ203" s="22"/>
      <c r="AK203" s="22"/>
      <c r="AL203" s="69"/>
    </row>
    <row r="204" spans="2:38" ht="10.5" customHeight="1">
      <c r="B204" s="268"/>
      <c r="C204" s="166"/>
      <c r="D204" s="146"/>
      <c r="E204" s="147"/>
      <c r="F204" s="147"/>
      <c r="G204" s="148"/>
      <c r="H204" s="142"/>
      <c r="I204" s="142"/>
      <c r="J204" s="170"/>
      <c r="L204" s="825"/>
      <c r="M204" s="166"/>
      <c r="N204" s="156"/>
      <c r="O204" s="156"/>
      <c r="P204" s="156"/>
      <c r="Q204" s="156"/>
      <c r="R204" s="142"/>
      <c r="S204" s="142"/>
      <c r="T204" s="170"/>
      <c r="V204" s="268"/>
      <c r="W204" s="166"/>
      <c r="X204" s="156"/>
      <c r="Y204" s="156"/>
      <c r="Z204" s="156"/>
      <c r="AA204" s="156"/>
      <c r="AB204" s="142"/>
      <c r="AC204" s="142"/>
      <c r="AD204" s="112"/>
      <c r="AG204" s="70"/>
      <c r="AH204" s="22"/>
      <c r="AI204" s="22"/>
      <c r="AJ204" s="22"/>
      <c r="AK204" s="22"/>
      <c r="AL204" s="69"/>
    </row>
    <row r="205" spans="2:38" ht="10.5" customHeight="1">
      <c r="B205" s="268"/>
      <c r="C205" s="166" t="s">
        <v>4</v>
      </c>
      <c r="D205" s="143" t="s">
        <v>79</v>
      </c>
      <c r="E205" s="144"/>
      <c r="F205" s="144"/>
      <c r="G205" s="145"/>
      <c r="H205" s="142"/>
      <c r="I205" s="142"/>
      <c r="J205" s="170"/>
      <c r="L205" s="825"/>
      <c r="M205" s="166" t="s">
        <v>4</v>
      </c>
      <c r="N205" s="156" t="s">
        <v>91</v>
      </c>
      <c r="O205" s="156"/>
      <c r="P205" s="156"/>
      <c r="Q205" s="156"/>
      <c r="R205" s="142"/>
      <c r="S205" s="142"/>
      <c r="T205" s="170"/>
      <c r="V205" s="268"/>
      <c r="W205" s="166"/>
      <c r="X205" s="156"/>
      <c r="Y205" s="156"/>
      <c r="Z205" s="156"/>
      <c r="AA205" s="156"/>
      <c r="AB205" s="142"/>
      <c r="AC205" s="142"/>
      <c r="AD205" s="112"/>
      <c r="AG205" s="70"/>
      <c r="AH205" s="22"/>
      <c r="AI205" s="163" t="str">
        <f>L199</f>
        <v>スカウト
ソング章</v>
      </c>
      <c r="AJ205" s="163"/>
      <c r="AK205" s="22"/>
      <c r="AL205" s="69"/>
    </row>
    <row r="206" spans="2:38" ht="10.5" customHeight="1" thickBot="1">
      <c r="B206" s="268"/>
      <c r="C206" s="166"/>
      <c r="D206" s="180" t="s">
        <v>85</v>
      </c>
      <c r="E206" s="178"/>
      <c r="F206" s="178"/>
      <c r="G206" s="491"/>
      <c r="H206" s="142"/>
      <c r="I206" s="142"/>
      <c r="J206" s="170"/>
      <c r="L206" s="826"/>
      <c r="M206" s="581"/>
      <c r="N206" s="582"/>
      <c r="O206" s="582"/>
      <c r="P206" s="582"/>
      <c r="Q206" s="582"/>
      <c r="R206" s="490"/>
      <c r="S206" s="490"/>
      <c r="T206" s="172"/>
      <c r="V206" s="268"/>
      <c r="W206" s="166"/>
      <c r="X206" s="156"/>
      <c r="Y206" s="156"/>
      <c r="Z206" s="156"/>
      <c r="AA206" s="156"/>
      <c r="AB206" s="142"/>
      <c r="AC206" s="142"/>
      <c r="AD206" s="112"/>
      <c r="AG206" s="70"/>
      <c r="AH206" s="22"/>
      <c r="AI206" s="178"/>
      <c r="AJ206" s="178"/>
      <c r="AK206" s="22"/>
      <c r="AL206" s="69"/>
    </row>
    <row r="207" spans="2:38" ht="10.5" customHeight="1" thickTop="1">
      <c r="B207" s="268"/>
      <c r="C207" s="166" t="s">
        <v>5</v>
      </c>
      <c r="D207" s="156" t="s">
        <v>80</v>
      </c>
      <c r="E207" s="156"/>
      <c r="F207" s="156"/>
      <c r="G207" s="156"/>
      <c r="H207" s="142"/>
      <c r="I207" s="142"/>
      <c r="J207" s="170"/>
      <c r="L207" s="158" t="s">
        <v>64</v>
      </c>
      <c r="M207" s="159"/>
      <c r="N207" s="589"/>
      <c r="O207" s="589"/>
      <c r="P207" s="159" t="s">
        <v>65</v>
      </c>
      <c r="Q207" s="159"/>
      <c r="R207" s="164" t="s">
        <v>66</v>
      </c>
      <c r="S207" s="164"/>
      <c r="T207" s="167"/>
      <c r="V207" s="268"/>
      <c r="W207" s="166"/>
      <c r="X207" s="156"/>
      <c r="Y207" s="156"/>
      <c r="Z207" s="156"/>
      <c r="AA207" s="156"/>
      <c r="AB207" s="142"/>
      <c r="AC207" s="142"/>
      <c r="AD207" s="112"/>
      <c r="AG207" s="70"/>
      <c r="AH207" s="22"/>
      <c r="AI207" s="827" t="str">
        <f>IF(N207="","",IF(AND(N207&gt;=$N$245,$P$245&gt;=N207),"今年度任",IF(AND(N207&gt;=$N$249,$P$249&gt;=N207),"昨年度任","既任")))</f>
        <v/>
      </c>
      <c r="AJ207" s="827"/>
      <c r="AK207" s="22"/>
      <c r="AL207" s="69"/>
    </row>
    <row r="208" spans="2:38" ht="10.5" customHeight="1" thickBot="1">
      <c r="B208" s="268"/>
      <c r="C208" s="166"/>
      <c r="D208" s="156"/>
      <c r="E208" s="156"/>
      <c r="F208" s="156"/>
      <c r="G208" s="156"/>
      <c r="H208" s="142"/>
      <c r="I208" s="142"/>
      <c r="J208" s="171"/>
      <c r="L208" s="160"/>
      <c r="M208" s="161"/>
      <c r="N208" s="136"/>
      <c r="O208" s="136"/>
      <c r="P208" s="161"/>
      <c r="Q208" s="161"/>
      <c r="R208" s="165"/>
      <c r="S208" s="165"/>
      <c r="T208" s="168"/>
      <c r="V208" s="268"/>
      <c r="W208" s="166"/>
      <c r="X208" s="156"/>
      <c r="Y208" s="156"/>
      <c r="Z208" s="156"/>
      <c r="AA208" s="156"/>
      <c r="AB208" s="142"/>
      <c r="AC208" s="142"/>
      <c r="AD208" s="112"/>
      <c r="AG208" s="70"/>
      <c r="AH208" s="22"/>
      <c r="AI208" s="827"/>
      <c r="AJ208" s="827"/>
      <c r="AK208" s="22"/>
      <c r="AL208" s="69"/>
    </row>
    <row r="209" spans="2:38" ht="10.5" customHeight="1" thickBot="1">
      <c r="B209" s="268"/>
      <c r="C209" s="597" t="s">
        <v>6</v>
      </c>
      <c r="D209" s="583" t="s">
        <v>263</v>
      </c>
      <c r="E209" s="583"/>
      <c r="F209" s="583"/>
      <c r="G209" s="583"/>
      <c r="H209" s="585"/>
      <c r="I209" s="585"/>
      <c r="J209" s="535" t="s">
        <v>350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268"/>
      <c r="W209" s="166"/>
      <c r="X209" s="156"/>
      <c r="Y209" s="156"/>
      <c r="Z209" s="156"/>
      <c r="AA209" s="156"/>
      <c r="AB209" s="142"/>
      <c r="AC209" s="142"/>
      <c r="AD209" s="112"/>
      <c r="AG209" s="70"/>
      <c r="AH209" s="22"/>
      <c r="AI209" s="22"/>
      <c r="AJ209" s="22"/>
      <c r="AK209" s="22"/>
      <c r="AL209" s="69"/>
    </row>
    <row r="210" spans="2:38" ht="10.5" customHeight="1">
      <c r="B210" s="268"/>
      <c r="C210" s="597"/>
      <c r="D210" s="583"/>
      <c r="E210" s="583"/>
      <c r="F210" s="583"/>
      <c r="G210" s="583"/>
      <c r="H210" s="585"/>
      <c r="I210" s="585"/>
      <c r="J210" s="535"/>
      <c r="L210" s="570" t="s">
        <v>302</v>
      </c>
      <c r="M210" s="571"/>
      <c r="N210" s="571"/>
      <c r="O210" s="571"/>
      <c r="P210" s="571"/>
      <c r="Q210" s="571"/>
      <c r="R210" s="571"/>
      <c r="S210" s="572"/>
      <c r="T210" s="30" t="s">
        <v>46</v>
      </c>
      <c r="U210" s="3"/>
      <c r="V210" s="268"/>
      <c r="W210" s="166"/>
      <c r="X210" s="156"/>
      <c r="Y210" s="156"/>
      <c r="Z210" s="156"/>
      <c r="AA210" s="156"/>
      <c r="AB210" s="142"/>
      <c r="AC210" s="142"/>
      <c r="AD210" s="112"/>
      <c r="AG210" s="70"/>
      <c r="AH210" s="22"/>
      <c r="AI210" s="22"/>
      <c r="AJ210" s="22"/>
      <c r="AK210" s="22"/>
      <c r="AL210" s="69"/>
    </row>
    <row r="211" spans="2:38" ht="10.5" customHeight="1">
      <c r="B211" s="268"/>
      <c r="C211" s="166" t="s">
        <v>68</v>
      </c>
      <c r="D211" s="156" t="s">
        <v>81</v>
      </c>
      <c r="E211" s="156"/>
      <c r="F211" s="156"/>
      <c r="G211" s="156"/>
      <c r="H211" s="142"/>
      <c r="I211" s="142"/>
      <c r="J211" s="169"/>
      <c r="L211" s="824" t="s">
        <v>578</v>
      </c>
      <c r="M211" s="731" t="s">
        <v>1</v>
      </c>
      <c r="N211" s="143" t="s">
        <v>461</v>
      </c>
      <c r="O211" s="144"/>
      <c r="P211" s="144"/>
      <c r="Q211" s="145"/>
      <c r="R211" s="138"/>
      <c r="S211" s="139"/>
      <c r="T211" s="169"/>
      <c r="U211" s="3"/>
      <c r="V211" s="268"/>
      <c r="W211" s="166"/>
      <c r="X211" s="156"/>
      <c r="Y211" s="156"/>
      <c r="Z211" s="156"/>
      <c r="AA211" s="156"/>
      <c r="AB211" s="142"/>
      <c r="AC211" s="142"/>
      <c r="AD211" s="112"/>
      <c r="AG211" s="70"/>
      <c r="AH211" s="22"/>
      <c r="AI211" s="22"/>
      <c r="AJ211" s="22"/>
      <c r="AK211" s="22"/>
      <c r="AL211" s="69"/>
    </row>
    <row r="212" spans="2:38" ht="10.5" customHeight="1">
      <c r="B212" s="268"/>
      <c r="C212" s="166"/>
      <c r="D212" s="156"/>
      <c r="E212" s="156"/>
      <c r="F212" s="156"/>
      <c r="G212" s="156"/>
      <c r="H212" s="142"/>
      <c r="I212" s="142"/>
      <c r="J212" s="170"/>
      <c r="L212" s="825"/>
      <c r="M212" s="732"/>
      <c r="N212" s="146"/>
      <c r="O212" s="147"/>
      <c r="P212" s="147"/>
      <c r="Q212" s="148"/>
      <c r="R212" s="176"/>
      <c r="S212" s="216"/>
      <c r="T212" s="170"/>
      <c r="U212" s="3"/>
      <c r="V212" s="268"/>
      <c r="W212" s="166"/>
      <c r="X212" s="156"/>
      <c r="Y212" s="156"/>
      <c r="Z212" s="156"/>
      <c r="AA212" s="156"/>
      <c r="AB212" s="142"/>
      <c r="AC212" s="142"/>
      <c r="AD212" s="112"/>
      <c r="AG212" s="108"/>
      <c r="AL212" s="109"/>
    </row>
    <row r="213" spans="2:38" ht="10.5" customHeight="1">
      <c r="B213" s="268"/>
      <c r="C213" s="166" t="s">
        <v>69</v>
      </c>
      <c r="D213" s="143" t="s">
        <v>82</v>
      </c>
      <c r="E213" s="144"/>
      <c r="F213" s="144"/>
      <c r="G213" s="145"/>
      <c r="H213" s="142"/>
      <c r="I213" s="142"/>
      <c r="J213" s="170"/>
      <c r="L213" s="825"/>
      <c r="M213" s="731" t="s">
        <v>2</v>
      </c>
      <c r="N213" s="143" t="s">
        <v>123</v>
      </c>
      <c r="O213" s="144"/>
      <c r="P213" s="144"/>
      <c r="Q213" s="145"/>
      <c r="R213" s="138"/>
      <c r="S213" s="139"/>
      <c r="T213" s="170"/>
      <c r="U213" s="3"/>
      <c r="V213" s="268"/>
      <c r="W213" s="166"/>
      <c r="X213" s="156"/>
      <c r="Y213" s="156"/>
      <c r="Z213" s="156"/>
      <c r="AA213" s="156"/>
      <c r="AB213" s="142"/>
      <c r="AC213" s="142"/>
      <c r="AD213" s="112"/>
      <c r="AG213" s="108"/>
      <c r="AL213" s="109"/>
    </row>
    <row r="214" spans="2:38" ht="10.5" customHeight="1">
      <c r="B214" s="268"/>
      <c r="C214" s="166"/>
      <c r="D214" s="180" t="s">
        <v>83</v>
      </c>
      <c r="E214" s="178"/>
      <c r="F214" s="178"/>
      <c r="G214" s="491"/>
      <c r="H214" s="142"/>
      <c r="I214" s="142"/>
      <c r="J214" s="170"/>
      <c r="L214" s="825"/>
      <c r="M214" s="732"/>
      <c r="N214" s="146"/>
      <c r="O214" s="147"/>
      <c r="P214" s="147"/>
      <c r="Q214" s="148"/>
      <c r="R214" s="176"/>
      <c r="S214" s="216"/>
      <c r="T214" s="170"/>
      <c r="U214" s="3"/>
      <c r="V214" s="268"/>
      <c r="W214" s="166"/>
      <c r="X214" s="156"/>
      <c r="Y214" s="156"/>
      <c r="Z214" s="156"/>
      <c r="AA214" s="156"/>
      <c r="AB214" s="142"/>
      <c r="AC214" s="142"/>
      <c r="AD214" s="112"/>
      <c r="AG214" s="108"/>
      <c r="AL214" s="109"/>
    </row>
    <row r="215" spans="2:38" ht="10.5" customHeight="1">
      <c r="B215" s="268"/>
      <c r="C215" s="166" t="s">
        <v>166</v>
      </c>
      <c r="D215" s="143" t="s">
        <v>344</v>
      </c>
      <c r="E215" s="144"/>
      <c r="F215" s="144"/>
      <c r="G215" s="145"/>
      <c r="H215" s="164"/>
      <c r="I215" s="164"/>
      <c r="J215" s="170"/>
      <c r="L215" s="825"/>
      <c r="M215" s="731" t="s">
        <v>3</v>
      </c>
      <c r="N215" s="143" t="s">
        <v>122</v>
      </c>
      <c r="O215" s="144"/>
      <c r="P215" s="144"/>
      <c r="Q215" s="145"/>
      <c r="R215" s="138"/>
      <c r="S215" s="139"/>
      <c r="T215" s="170"/>
      <c r="U215" s="3"/>
      <c r="V215" s="268"/>
      <c r="W215" s="166"/>
      <c r="X215" s="156"/>
      <c r="Y215" s="156"/>
      <c r="Z215" s="156"/>
      <c r="AA215" s="156"/>
      <c r="AB215" s="142"/>
      <c r="AC215" s="142"/>
      <c r="AD215" s="112"/>
      <c r="AG215" s="174" t="str">
        <f>B199</f>
        <v>ハイキング章</v>
      </c>
      <c r="AH215" s="175"/>
      <c r="AK215" s="175" t="str">
        <f>IF(V199="","",V199)</f>
        <v/>
      </c>
      <c r="AL215" s="215"/>
    </row>
    <row r="216" spans="2:38" ht="10.5" customHeight="1" thickBot="1">
      <c r="B216" s="269"/>
      <c r="C216" s="581"/>
      <c r="D216" s="492"/>
      <c r="E216" s="493"/>
      <c r="F216" s="493"/>
      <c r="G216" s="494"/>
      <c r="H216" s="490"/>
      <c r="I216" s="490"/>
      <c r="J216" s="172"/>
      <c r="L216" s="825"/>
      <c r="M216" s="732"/>
      <c r="N216" s="146"/>
      <c r="O216" s="147"/>
      <c r="P216" s="147"/>
      <c r="Q216" s="148"/>
      <c r="R216" s="176"/>
      <c r="S216" s="216"/>
      <c r="T216" s="170"/>
      <c r="U216" s="3"/>
      <c r="V216" s="269"/>
      <c r="W216" s="581"/>
      <c r="X216" s="582"/>
      <c r="Y216" s="582"/>
      <c r="Z216" s="582"/>
      <c r="AA216" s="582"/>
      <c r="AB216" s="490"/>
      <c r="AC216" s="490"/>
      <c r="AD216" s="113"/>
      <c r="AG216" s="176"/>
      <c r="AH216" s="177"/>
      <c r="AK216" s="177"/>
      <c r="AL216" s="216"/>
    </row>
    <row r="217" spans="2:38" ht="10.5" customHeight="1" thickTop="1">
      <c r="B217" s="158" t="s">
        <v>64</v>
      </c>
      <c r="C217" s="159"/>
      <c r="D217" s="135"/>
      <c r="E217" s="135"/>
      <c r="F217" s="159" t="s">
        <v>65</v>
      </c>
      <c r="G217" s="159"/>
      <c r="H217" s="164" t="s">
        <v>66</v>
      </c>
      <c r="I217" s="164"/>
      <c r="J217" s="167"/>
      <c r="L217" s="825"/>
      <c r="M217" s="731" t="s">
        <v>4</v>
      </c>
      <c r="N217" s="143" t="s">
        <v>121</v>
      </c>
      <c r="O217" s="144"/>
      <c r="P217" s="144"/>
      <c r="Q217" s="145"/>
      <c r="R217" s="138"/>
      <c r="S217" s="139"/>
      <c r="T217" s="170"/>
      <c r="U217" s="3"/>
      <c r="V217" s="158" t="s">
        <v>64</v>
      </c>
      <c r="W217" s="159"/>
      <c r="X217" s="589"/>
      <c r="Y217" s="589"/>
      <c r="Z217" s="159" t="s">
        <v>65</v>
      </c>
      <c r="AA217" s="159"/>
      <c r="AB217" s="164" t="s">
        <v>66</v>
      </c>
      <c r="AC217" s="164"/>
      <c r="AD217" s="167"/>
      <c r="AG217" s="827" t="str">
        <f>IF(D217="","",IF(AND(D217&gt;=$N$245,$P$245&gt;=D217),"今年度任",IF(AND(D217&gt;=$N$249,$P$249&gt;=D217),"昨年度任","既任")))</f>
        <v/>
      </c>
      <c r="AH217" s="827"/>
      <c r="AK217" s="827" t="str">
        <f>IF(X217="","",IF(AND(X217&gt;=$N$245,$P$245&gt;=X217),"今年度任",IF(AND(X217&gt;=$N$249,$P$249&gt;=X217),"昨年度任","既任")))</f>
        <v/>
      </c>
      <c r="AL217" s="827"/>
    </row>
    <row r="218" spans="2:38" ht="10.5" customHeight="1" thickBot="1">
      <c r="B218" s="160"/>
      <c r="C218" s="161"/>
      <c r="D218" s="136"/>
      <c r="E218" s="136"/>
      <c r="F218" s="161"/>
      <c r="G218" s="161"/>
      <c r="H218" s="165"/>
      <c r="I218" s="165"/>
      <c r="J218" s="168"/>
      <c r="L218" s="825"/>
      <c r="M218" s="732"/>
      <c r="N218" s="146"/>
      <c r="O218" s="147"/>
      <c r="P218" s="147"/>
      <c r="Q218" s="148"/>
      <c r="R218" s="176"/>
      <c r="S218" s="216"/>
      <c r="T218" s="170"/>
      <c r="V218" s="160"/>
      <c r="W218" s="161"/>
      <c r="X218" s="136"/>
      <c r="Y218" s="136"/>
      <c r="Z218" s="161"/>
      <c r="AA218" s="161"/>
      <c r="AB218" s="165"/>
      <c r="AC218" s="165"/>
      <c r="AD218" s="168"/>
      <c r="AG218" s="827"/>
      <c r="AH218" s="827"/>
      <c r="AK218" s="827"/>
      <c r="AL218" s="827"/>
    </row>
    <row r="219" spans="2:38" ht="10.5" customHeight="1" thickBot="1">
      <c r="L219" s="825"/>
      <c r="M219" s="731" t="s">
        <v>5</v>
      </c>
      <c r="N219" s="143" t="s">
        <v>119</v>
      </c>
      <c r="O219" s="144"/>
      <c r="P219" s="144"/>
      <c r="Q219" s="145"/>
      <c r="R219" s="138"/>
      <c r="S219" s="139"/>
      <c r="T219" s="170"/>
      <c r="AG219" s="108"/>
      <c r="AI219" s="163" t="str">
        <f>L211</f>
        <v>リーダー
シップ章</v>
      </c>
      <c r="AJ219" s="163"/>
      <c r="AL219" s="109"/>
    </row>
    <row r="220" spans="2:38" ht="10.5" customHeight="1" thickBot="1">
      <c r="B220" s="737" t="s">
        <v>170</v>
      </c>
      <c r="C220" s="748" t="s">
        <v>1</v>
      </c>
      <c r="D220" s="749" t="s">
        <v>436</v>
      </c>
      <c r="E220" s="749"/>
      <c r="F220" s="749"/>
      <c r="G220" s="749"/>
      <c r="H220" s="750"/>
      <c r="I220" s="750"/>
      <c r="J220" s="44" t="s">
        <v>7</v>
      </c>
      <c r="L220" s="826"/>
      <c r="M220" s="746"/>
      <c r="N220" s="492" t="s">
        <v>120</v>
      </c>
      <c r="O220" s="493"/>
      <c r="P220" s="493"/>
      <c r="Q220" s="494"/>
      <c r="R220" s="140"/>
      <c r="S220" s="141"/>
      <c r="T220" s="172"/>
      <c r="V220" s="570" t="s">
        <v>300</v>
      </c>
      <c r="W220" s="571"/>
      <c r="X220" s="571"/>
      <c r="Y220" s="571"/>
      <c r="Z220" s="571"/>
      <c r="AA220" s="571"/>
      <c r="AB220" s="571"/>
      <c r="AC220" s="572"/>
      <c r="AD220" s="30" t="s">
        <v>46</v>
      </c>
      <c r="AG220" s="108"/>
      <c r="AI220" s="178"/>
      <c r="AJ220" s="178"/>
      <c r="AL220" s="109"/>
    </row>
    <row r="221" spans="2:38" ht="10.5" customHeight="1" thickTop="1">
      <c r="B221" s="738"/>
      <c r="C221" s="596"/>
      <c r="D221" s="586"/>
      <c r="E221" s="586"/>
      <c r="F221" s="586"/>
      <c r="G221" s="586"/>
      <c r="H221" s="537"/>
      <c r="I221" s="537"/>
      <c r="J221" s="43" t="s">
        <v>489</v>
      </c>
      <c r="L221" s="158" t="s">
        <v>64</v>
      </c>
      <c r="M221" s="159"/>
      <c r="N221" s="589"/>
      <c r="O221" s="589"/>
      <c r="P221" s="159" t="s">
        <v>65</v>
      </c>
      <c r="Q221" s="159"/>
      <c r="R221" s="164" t="s">
        <v>66</v>
      </c>
      <c r="S221" s="164"/>
      <c r="T221" s="167"/>
      <c r="V221" s="268" t="s">
        <v>125</v>
      </c>
      <c r="W221" s="166" t="s">
        <v>1</v>
      </c>
      <c r="X221" s="143" t="s">
        <v>187</v>
      </c>
      <c r="Y221" s="144"/>
      <c r="Z221" s="144"/>
      <c r="AA221" s="145"/>
      <c r="AB221" s="142"/>
      <c r="AC221" s="142"/>
      <c r="AD221" s="169"/>
      <c r="AG221" s="108"/>
      <c r="AI221" s="827" t="str">
        <f>IF(N221="","",IF(AND(N221&gt;=$N$245,$P$245&gt;=N221),"今年度任",IF(AND(N221&gt;=$N$249,$P$249&gt;=N221),"昨年度任","既任")))</f>
        <v/>
      </c>
      <c r="AJ221" s="827"/>
      <c r="AL221" s="109"/>
    </row>
    <row r="222" spans="2:38" ht="10.5" customHeight="1" thickBot="1">
      <c r="B222" s="738"/>
      <c r="C222" s="596" t="s">
        <v>2</v>
      </c>
      <c r="D222" s="586" t="s">
        <v>437</v>
      </c>
      <c r="E222" s="586"/>
      <c r="F222" s="586"/>
      <c r="G222" s="586"/>
      <c r="H222" s="150"/>
      <c r="I222" s="151"/>
      <c r="J222" s="157" t="s">
        <v>169</v>
      </c>
      <c r="L222" s="160"/>
      <c r="M222" s="161"/>
      <c r="N222" s="136"/>
      <c r="O222" s="136"/>
      <c r="P222" s="161"/>
      <c r="Q222" s="161"/>
      <c r="R222" s="165"/>
      <c r="S222" s="165"/>
      <c r="T222" s="168"/>
      <c r="V222" s="268"/>
      <c r="W222" s="166"/>
      <c r="X222" s="478" t="s">
        <v>128</v>
      </c>
      <c r="Y222" s="479"/>
      <c r="Z222" s="479"/>
      <c r="AA222" s="480"/>
      <c r="AB222" s="142"/>
      <c r="AC222" s="142"/>
      <c r="AD222" s="170"/>
      <c r="AG222" s="108"/>
      <c r="AI222" s="827"/>
      <c r="AJ222" s="827"/>
      <c r="AL222" s="109"/>
    </row>
    <row r="223" spans="2:38" ht="10.5" customHeight="1">
      <c r="B223" s="738"/>
      <c r="C223" s="596"/>
      <c r="D223" s="586"/>
      <c r="E223" s="586"/>
      <c r="F223" s="586"/>
      <c r="G223" s="586"/>
      <c r="H223" s="152"/>
      <c r="I223" s="153"/>
      <c r="J223" s="157"/>
      <c r="V223" s="268"/>
      <c r="W223" s="166" t="s">
        <v>2</v>
      </c>
      <c r="X223" s="143" t="s">
        <v>126</v>
      </c>
      <c r="Y223" s="144"/>
      <c r="Z223" s="144"/>
      <c r="AA223" s="145"/>
      <c r="AB223" s="142"/>
      <c r="AC223" s="142"/>
      <c r="AD223" s="170"/>
      <c r="AG223" s="108"/>
      <c r="AL223" s="109"/>
    </row>
    <row r="224" spans="2:38" ht="10.5" customHeight="1" thickBot="1">
      <c r="B224" s="738"/>
      <c r="C224" s="149" t="s">
        <v>3</v>
      </c>
      <c r="D224" s="569" t="s">
        <v>467</v>
      </c>
      <c r="E224" s="569"/>
      <c r="F224" s="569"/>
      <c r="G224" s="569"/>
      <c r="H224" s="763"/>
      <c r="I224" s="764"/>
      <c r="J224" s="536" t="s">
        <v>168</v>
      </c>
      <c r="V224" s="268"/>
      <c r="W224" s="166"/>
      <c r="X224" s="146" t="s">
        <v>127</v>
      </c>
      <c r="Y224" s="147"/>
      <c r="Z224" s="147"/>
      <c r="AA224" s="148"/>
      <c r="AB224" s="142"/>
      <c r="AC224" s="142"/>
      <c r="AD224" s="170"/>
      <c r="AG224" s="108"/>
      <c r="AL224" s="109"/>
    </row>
    <row r="225" spans="2:38" ht="10.5" customHeight="1">
      <c r="B225" s="738"/>
      <c r="C225" s="149"/>
      <c r="D225" s="569"/>
      <c r="E225" s="569"/>
      <c r="F225" s="569"/>
      <c r="G225" s="569"/>
      <c r="H225" s="765"/>
      <c r="I225" s="766"/>
      <c r="J225" s="536"/>
      <c r="L225" s="780" t="s">
        <v>191</v>
      </c>
      <c r="M225" s="781"/>
      <c r="N225" s="782" t="s">
        <v>397</v>
      </c>
      <c r="O225" s="783"/>
      <c r="P225" s="783"/>
      <c r="Q225" s="784"/>
      <c r="R225" s="853"/>
      <c r="S225" s="854"/>
      <c r="T225" s="120"/>
      <c r="V225" s="268"/>
      <c r="W225" s="166" t="s">
        <v>3</v>
      </c>
      <c r="X225" s="143" t="s">
        <v>129</v>
      </c>
      <c r="Y225" s="144"/>
      <c r="Z225" s="144"/>
      <c r="AA225" s="145"/>
      <c r="AB225" s="142"/>
      <c r="AC225" s="142"/>
      <c r="AD225" s="170"/>
      <c r="AG225" s="108"/>
      <c r="AL225" s="109"/>
    </row>
    <row r="226" spans="2:38" ht="10.5" customHeight="1">
      <c r="B226" s="738"/>
      <c r="C226" s="149"/>
      <c r="D226" s="569"/>
      <c r="E226" s="569"/>
      <c r="F226" s="569"/>
      <c r="G226" s="569"/>
      <c r="H226" s="619"/>
      <c r="I226" s="621"/>
      <c r="J226" s="536"/>
      <c r="L226" s="767" t="s">
        <v>529</v>
      </c>
      <c r="M226" s="260" t="s">
        <v>1</v>
      </c>
      <c r="N226" s="743" t="s">
        <v>172</v>
      </c>
      <c r="O226" s="744"/>
      <c r="P226" s="744"/>
      <c r="Q226" s="745"/>
      <c r="R226" s="174"/>
      <c r="S226" s="215"/>
      <c r="T226" s="50" t="s">
        <v>520</v>
      </c>
      <c r="V226" s="268"/>
      <c r="W226" s="166"/>
      <c r="X226" s="146" t="s">
        <v>130</v>
      </c>
      <c r="Y226" s="147"/>
      <c r="Z226" s="147"/>
      <c r="AA226" s="148"/>
      <c r="AB226" s="142"/>
      <c r="AC226" s="142"/>
      <c r="AD226" s="170"/>
      <c r="AG226" s="108"/>
      <c r="AL226" s="109"/>
    </row>
    <row r="227" spans="2:38" ht="10.5" customHeight="1">
      <c r="B227" s="738"/>
      <c r="C227" s="597" t="s">
        <v>4</v>
      </c>
      <c r="D227" s="747" t="s">
        <v>438</v>
      </c>
      <c r="E227" s="747"/>
      <c r="F227" s="747"/>
      <c r="G227" s="747"/>
      <c r="H227" s="799"/>
      <c r="I227" s="800"/>
      <c r="J227" s="535" t="s">
        <v>167</v>
      </c>
      <c r="L227" s="767"/>
      <c r="M227" s="260"/>
      <c r="N227" s="743"/>
      <c r="O227" s="744"/>
      <c r="P227" s="744"/>
      <c r="Q227" s="745"/>
      <c r="R227" s="174"/>
      <c r="S227" s="215"/>
      <c r="T227" s="50" t="s">
        <v>527</v>
      </c>
      <c r="V227" s="268"/>
      <c r="W227" s="166" t="s">
        <v>6</v>
      </c>
      <c r="X227" s="143" t="s">
        <v>135</v>
      </c>
      <c r="Y227" s="144"/>
      <c r="Z227" s="144"/>
      <c r="AA227" s="145"/>
      <c r="AB227" s="142"/>
      <c r="AC227" s="142"/>
      <c r="AD227" s="170"/>
      <c r="AG227" s="108"/>
      <c r="AL227" s="109"/>
    </row>
    <row r="228" spans="2:38" ht="10.5" customHeight="1">
      <c r="B228" s="738"/>
      <c r="C228" s="597"/>
      <c r="D228" s="747"/>
      <c r="E228" s="747"/>
      <c r="F228" s="747"/>
      <c r="G228" s="747"/>
      <c r="H228" s="321"/>
      <c r="I228" s="322"/>
      <c r="J228" s="535"/>
      <c r="L228" s="767"/>
      <c r="M228" s="231"/>
      <c r="N228" s="462"/>
      <c r="O228" s="319"/>
      <c r="P228" s="319"/>
      <c r="Q228" s="320"/>
      <c r="R228" s="176"/>
      <c r="S228" s="216"/>
      <c r="T228" s="47" t="s">
        <v>528</v>
      </c>
      <c r="V228" s="268"/>
      <c r="W228" s="166"/>
      <c r="X228" s="146" t="s">
        <v>136</v>
      </c>
      <c r="Y228" s="147"/>
      <c r="Z228" s="147"/>
      <c r="AA228" s="148"/>
      <c r="AB228" s="142"/>
      <c r="AC228" s="142"/>
      <c r="AD228" s="170"/>
      <c r="AG228" s="108"/>
      <c r="AL228" s="109"/>
    </row>
    <row r="229" spans="2:38" ht="10.5" customHeight="1">
      <c r="B229" s="738"/>
      <c r="C229" s="584" t="s">
        <v>5</v>
      </c>
      <c r="D229" s="568" t="s">
        <v>468</v>
      </c>
      <c r="E229" s="568"/>
      <c r="F229" s="568"/>
      <c r="G229" s="568"/>
      <c r="H229" s="142"/>
      <c r="I229" s="142"/>
      <c r="J229" s="740"/>
      <c r="L229" s="767"/>
      <c r="M229" s="779" t="s">
        <v>18</v>
      </c>
      <c r="N229" s="857" t="s">
        <v>377</v>
      </c>
      <c r="O229" s="858"/>
      <c r="P229" s="858"/>
      <c r="Q229" s="858"/>
      <c r="R229" s="142"/>
      <c r="S229" s="142"/>
      <c r="T229" s="859" t="s">
        <v>175</v>
      </c>
      <c r="V229" s="268"/>
      <c r="W229" s="166" t="s">
        <v>5</v>
      </c>
      <c r="X229" s="143" t="s">
        <v>133</v>
      </c>
      <c r="Y229" s="144"/>
      <c r="Z229" s="144"/>
      <c r="AA229" s="145"/>
      <c r="AB229" s="142"/>
      <c r="AC229" s="142"/>
      <c r="AD229" s="170"/>
      <c r="AG229" s="108"/>
      <c r="AL229" s="109"/>
    </row>
    <row r="230" spans="2:38" ht="10.5" customHeight="1">
      <c r="B230" s="738"/>
      <c r="C230" s="584"/>
      <c r="D230" s="568"/>
      <c r="E230" s="568"/>
      <c r="F230" s="568"/>
      <c r="G230" s="568"/>
      <c r="H230" s="142"/>
      <c r="I230" s="142"/>
      <c r="J230" s="741"/>
      <c r="L230" s="767"/>
      <c r="M230" s="779"/>
      <c r="N230" s="858"/>
      <c r="O230" s="858"/>
      <c r="P230" s="858"/>
      <c r="Q230" s="858"/>
      <c r="R230" s="142"/>
      <c r="S230" s="142"/>
      <c r="T230" s="859"/>
      <c r="V230" s="268"/>
      <c r="W230" s="166"/>
      <c r="X230" s="146" t="s">
        <v>134</v>
      </c>
      <c r="Y230" s="147"/>
      <c r="Z230" s="147"/>
      <c r="AA230" s="148"/>
      <c r="AB230" s="142"/>
      <c r="AC230" s="142"/>
      <c r="AD230" s="170"/>
      <c r="AG230" s="108"/>
      <c r="AL230" s="109"/>
    </row>
    <row r="231" spans="2:38" ht="10.5" customHeight="1">
      <c r="B231" s="738"/>
      <c r="C231" s="584"/>
      <c r="D231" s="568"/>
      <c r="E231" s="568"/>
      <c r="F231" s="568"/>
      <c r="G231" s="568"/>
      <c r="H231" s="142"/>
      <c r="I231" s="142"/>
      <c r="J231" s="741"/>
      <c r="L231" s="767"/>
      <c r="M231" s="591" t="s">
        <v>3</v>
      </c>
      <c r="N231" s="592" t="s">
        <v>378</v>
      </c>
      <c r="O231" s="156"/>
      <c r="P231" s="156"/>
      <c r="Q231" s="156"/>
      <c r="R231" s="142"/>
      <c r="S231" s="142"/>
      <c r="T231" s="169"/>
      <c r="V231" s="268"/>
      <c r="W231" s="166" t="s">
        <v>68</v>
      </c>
      <c r="X231" s="143" t="s">
        <v>137</v>
      </c>
      <c r="Y231" s="144"/>
      <c r="Z231" s="144"/>
      <c r="AA231" s="145"/>
      <c r="AB231" s="142"/>
      <c r="AC231" s="142"/>
      <c r="AD231" s="170"/>
      <c r="AG231" s="108"/>
      <c r="AL231" s="109"/>
    </row>
    <row r="232" spans="2:38" ht="10.5" customHeight="1">
      <c r="B232" s="738"/>
      <c r="C232" s="584"/>
      <c r="D232" s="568"/>
      <c r="E232" s="568"/>
      <c r="F232" s="568"/>
      <c r="G232" s="568"/>
      <c r="H232" s="142"/>
      <c r="I232" s="142"/>
      <c r="J232" s="741"/>
      <c r="L232" s="767"/>
      <c r="M232" s="591"/>
      <c r="N232" s="156"/>
      <c r="O232" s="156"/>
      <c r="P232" s="156"/>
      <c r="Q232" s="156"/>
      <c r="R232" s="142"/>
      <c r="S232" s="142"/>
      <c r="T232" s="170"/>
      <c r="V232" s="268"/>
      <c r="W232" s="166"/>
      <c r="X232" s="146" t="s">
        <v>138</v>
      </c>
      <c r="Y232" s="147"/>
      <c r="Z232" s="147"/>
      <c r="AA232" s="148"/>
      <c r="AB232" s="142"/>
      <c r="AC232" s="142"/>
      <c r="AD232" s="170"/>
      <c r="AG232" s="108"/>
      <c r="AL232" s="109"/>
    </row>
    <row r="233" spans="2:38" ht="10.5" customHeight="1">
      <c r="B233" s="738"/>
      <c r="C233" s="584" t="s">
        <v>6</v>
      </c>
      <c r="D233" s="568" t="s">
        <v>439</v>
      </c>
      <c r="E233" s="568"/>
      <c r="F233" s="568"/>
      <c r="G233" s="568"/>
      <c r="H233" s="142"/>
      <c r="I233" s="142"/>
      <c r="J233" s="741"/>
      <c r="L233" s="767"/>
      <c r="M233" s="591" t="s">
        <v>4</v>
      </c>
      <c r="N233" s="156" t="s">
        <v>173</v>
      </c>
      <c r="O233" s="156"/>
      <c r="P233" s="156"/>
      <c r="Q233" s="156"/>
      <c r="R233" s="142"/>
      <c r="S233" s="142"/>
      <c r="T233" s="170"/>
      <c r="V233" s="268"/>
      <c r="W233" s="166" t="s">
        <v>4</v>
      </c>
      <c r="X233" s="143" t="s">
        <v>131</v>
      </c>
      <c r="Y233" s="144"/>
      <c r="Z233" s="144"/>
      <c r="AA233" s="145"/>
      <c r="AB233" s="142"/>
      <c r="AC233" s="142"/>
      <c r="AD233" s="170"/>
      <c r="AG233" s="108"/>
      <c r="AL233" s="109"/>
    </row>
    <row r="234" spans="2:38" ht="10.5" customHeight="1">
      <c r="B234" s="738"/>
      <c r="C234" s="584"/>
      <c r="D234" s="568"/>
      <c r="E234" s="568"/>
      <c r="F234" s="568"/>
      <c r="G234" s="568"/>
      <c r="H234" s="142"/>
      <c r="I234" s="142"/>
      <c r="J234" s="741"/>
      <c r="L234" s="767"/>
      <c r="M234" s="591"/>
      <c r="N234" s="156"/>
      <c r="O234" s="156"/>
      <c r="P234" s="156"/>
      <c r="Q234" s="156"/>
      <c r="R234" s="142"/>
      <c r="S234" s="142"/>
      <c r="T234" s="170"/>
      <c r="V234" s="268"/>
      <c r="W234" s="166"/>
      <c r="X234" s="180" t="s">
        <v>132</v>
      </c>
      <c r="Y234" s="178"/>
      <c r="Z234" s="178"/>
      <c r="AA234" s="491"/>
      <c r="AB234" s="142"/>
      <c r="AC234" s="142"/>
      <c r="AD234" s="170"/>
      <c r="AG234" s="108"/>
      <c r="AL234" s="109"/>
    </row>
    <row r="235" spans="2:38" ht="10.5" customHeight="1">
      <c r="B235" s="738"/>
      <c r="C235" s="584" t="s">
        <v>68</v>
      </c>
      <c r="D235" s="568" t="s">
        <v>469</v>
      </c>
      <c r="E235" s="568"/>
      <c r="F235" s="568"/>
      <c r="G235" s="568"/>
      <c r="H235" s="142"/>
      <c r="I235" s="142"/>
      <c r="J235" s="741"/>
      <c r="L235" s="767"/>
      <c r="M235" s="591" t="s">
        <v>5</v>
      </c>
      <c r="N235" s="156" t="s">
        <v>174</v>
      </c>
      <c r="O235" s="156"/>
      <c r="P235" s="156"/>
      <c r="Q235" s="156"/>
      <c r="R235" s="142"/>
      <c r="S235" s="142"/>
      <c r="T235" s="170"/>
      <c r="V235" s="268"/>
      <c r="W235" s="522"/>
      <c r="X235" s="254"/>
      <c r="Y235" s="255"/>
      <c r="Z235" s="255"/>
      <c r="AA235" s="256"/>
      <c r="AB235" s="264"/>
      <c r="AC235" s="265"/>
      <c r="AD235" s="170"/>
      <c r="AG235" s="108"/>
      <c r="AL235" s="109"/>
    </row>
    <row r="236" spans="2:38" ht="10.5" customHeight="1">
      <c r="B236" s="738"/>
      <c r="C236" s="584"/>
      <c r="D236" s="568"/>
      <c r="E236" s="568"/>
      <c r="F236" s="568"/>
      <c r="G236" s="568"/>
      <c r="H236" s="142"/>
      <c r="I236" s="142"/>
      <c r="J236" s="741"/>
      <c r="L236" s="767"/>
      <c r="M236" s="591"/>
      <c r="N236" s="156"/>
      <c r="O236" s="156"/>
      <c r="P236" s="156"/>
      <c r="Q236" s="156"/>
      <c r="R236" s="142"/>
      <c r="S236" s="142"/>
      <c r="T236" s="170"/>
      <c r="V236" s="268"/>
      <c r="W236" s="523"/>
      <c r="X236" s="257"/>
      <c r="Y236" s="258"/>
      <c r="Z236" s="258"/>
      <c r="AA236" s="259"/>
      <c r="AB236" s="248"/>
      <c r="AC236" s="249"/>
      <c r="AD236" s="170"/>
      <c r="AG236" s="108"/>
      <c r="AL236" s="109"/>
    </row>
    <row r="237" spans="2:38" ht="10.5" customHeight="1">
      <c r="B237" s="738"/>
      <c r="C237" s="584" t="s">
        <v>69</v>
      </c>
      <c r="D237" s="568" t="s">
        <v>470</v>
      </c>
      <c r="E237" s="568"/>
      <c r="F237" s="568"/>
      <c r="G237" s="568"/>
      <c r="H237" s="142"/>
      <c r="I237" s="142"/>
      <c r="J237" s="741"/>
      <c r="L237" s="767"/>
      <c r="M237" s="591" t="s">
        <v>6</v>
      </c>
      <c r="N237" s="771" t="s">
        <v>446</v>
      </c>
      <c r="O237" s="771"/>
      <c r="P237" s="771"/>
      <c r="Q237" s="771"/>
      <c r="R237" s="142"/>
      <c r="S237" s="142"/>
      <c r="T237" s="170"/>
      <c r="V237" s="268"/>
      <c r="W237" s="523"/>
      <c r="X237" s="257"/>
      <c r="Y237" s="258"/>
      <c r="Z237" s="258"/>
      <c r="AA237" s="259"/>
      <c r="AB237" s="248"/>
      <c r="AC237" s="249"/>
      <c r="AD237" s="170"/>
      <c r="AG237" s="108"/>
      <c r="AL237" s="109"/>
    </row>
    <row r="238" spans="2:38" ht="10.5" customHeight="1" thickBot="1">
      <c r="B238" s="738"/>
      <c r="C238" s="584"/>
      <c r="D238" s="568"/>
      <c r="E238" s="568"/>
      <c r="F238" s="568"/>
      <c r="G238" s="568"/>
      <c r="H238" s="142"/>
      <c r="I238" s="142"/>
      <c r="J238" s="742"/>
      <c r="L238" s="768"/>
      <c r="M238" s="770"/>
      <c r="N238" s="769" t="s">
        <v>447</v>
      </c>
      <c r="O238" s="769"/>
      <c r="P238" s="769"/>
      <c r="Q238" s="769"/>
      <c r="R238" s="490"/>
      <c r="S238" s="490"/>
      <c r="T238" s="172"/>
      <c r="V238" s="269"/>
      <c r="W238" s="524"/>
      <c r="X238" s="593"/>
      <c r="Y238" s="594"/>
      <c r="Z238" s="594"/>
      <c r="AA238" s="595"/>
      <c r="AB238" s="266"/>
      <c r="AC238" s="267"/>
      <c r="AD238" s="172"/>
      <c r="AG238" s="108"/>
      <c r="AL238" s="109"/>
    </row>
    <row r="239" spans="2:38" ht="10.5" customHeight="1" thickTop="1">
      <c r="B239" s="738"/>
      <c r="C239" s="584" t="s">
        <v>166</v>
      </c>
      <c r="D239" s="568" t="s">
        <v>466</v>
      </c>
      <c r="E239" s="568"/>
      <c r="F239" s="568"/>
      <c r="G239" s="568"/>
      <c r="H239" s="142"/>
      <c r="I239" s="142"/>
      <c r="J239" s="741" t="s">
        <v>539</v>
      </c>
      <c r="L239" s="158" t="s">
        <v>64</v>
      </c>
      <c r="M239" s="159"/>
      <c r="N239" s="589"/>
      <c r="O239" s="589"/>
      <c r="P239" s="159" t="s">
        <v>65</v>
      </c>
      <c r="Q239" s="159"/>
      <c r="R239" s="164" t="s">
        <v>66</v>
      </c>
      <c r="S239" s="164"/>
      <c r="T239" s="167"/>
      <c r="V239" s="158" t="s">
        <v>64</v>
      </c>
      <c r="W239" s="159"/>
      <c r="X239" s="135"/>
      <c r="Y239" s="135"/>
      <c r="Z239" s="635" t="s">
        <v>180</v>
      </c>
      <c r="AA239" s="159"/>
      <c r="AB239" s="164" t="s">
        <v>66</v>
      </c>
      <c r="AC239" s="164"/>
      <c r="AD239" s="167"/>
      <c r="AG239" s="108"/>
      <c r="AL239" s="109"/>
    </row>
    <row r="240" spans="2:38" ht="10.5" customHeight="1" thickBot="1">
      <c r="B240" s="739"/>
      <c r="C240" s="735"/>
      <c r="D240" s="736"/>
      <c r="E240" s="736"/>
      <c r="F240" s="736"/>
      <c r="G240" s="736"/>
      <c r="H240" s="490"/>
      <c r="I240" s="490"/>
      <c r="J240" s="761"/>
      <c r="L240" s="160"/>
      <c r="M240" s="161"/>
      <c r="N240" s="136"/>
      <c r="O240" s="136"/>
      <c r="P240" s="161"/>
      <c r="Q240" s="161"/>
      <c r="R240" s="165"/>
      <c r="S240" s="165"/>
      <c r="T240" s="168"/>
      <c r="V240" s="160"/>
      <c r="W240" s="161"/>
      <c r="X240" s="136"/>
      <c r="Y240" s="136"/>
      <c r="Z240" s="636"/>
      <c r="AA240" s="161"/>
      <c r="AB240" s="165"/>
      <c r="AC240" s="165"/>
      <c r="AD240" s="168"/>
      <c r="AG240" s="106"/>
      <c r="AH240" s="107"/>
      <c r="AI240" s="107"/>
      <c r="AJ240" s="107"/>
      <c r="AK240" s="107"/>
      <c r="AL240" s="119"/>
    </row>
    <row r="241" spans="1:35" ht="10.5" customHeight="1" thickTop="1">
      <c r="B241" s="158" t="s">
        <v>64</v>
      </c>
      <c r="C241" s="159"/>
      <c r="D241" s="589"/>
      <c r="E241" s="589"/>
      <c r="F241" s="159" t="s">
        <v>65</v>
      </c>
      <c r="G241" s="159"/>
      <c r="H241" s="164" t="s">
        <v>66</v>
      </c>
      <c r="I241" s="164"/>
      <c r="J241" s="167"/>
      <c r="L241" s="587" t="s">
        <v>501</v>
      </c>
      <c r="M241" s="587"/>
      <c r="N241" s="587"/>
      <c r="O241" s="855" t="s">
        <v>500</v>
      </c>
      <c r="P241" s="855"/>
      <c r="Q241" s="855"/>
      <c r="R241" s="855"/>
      <c r="S241" s="855"/>
      <c r="T241" s="855"/>
      <c r="V241" s="162" t="s">
        <v>554</v>
      </c>
      <c r="W241" s="162"/>
      <c r="X241" s="162"/>
      <c r="Y241" s="162"/>
      <c r="Z241" s="162"/>
      <c r="AA241" s="162"/>
      <c r="AB241" s="162"/>
      <c r="AC241" s="162"/>
      <c r="AD241" s="162"/>
    </row>
    <row r="242" spans="1:35" ht="10.5" customHeight="1" thickBot="1">
      <c r="B242" s="160"/>
      <c r="C242" s="161"/>
      <c r="D242" s="136"/>
      <c r="E242" s="136"/>
      <c r="F242" s="161"/>
      <c r="G242" s="161"/>
      <c r="H242" s="165"/>
      <c r="I242" s="165"/>
      <c r="J242" s="168"/>
      <c r="L242" s="588"/>
      <c r="M242" s="588"/>
      <c r="N242" s="588"/>
      <c r="O242" s="856"/>
      <c r="P242" s="856"/>
      <c r="Q242" s="856"/>
      <c r="R242" s="856"/>
      <c r="S242" s="856"/>
      <c r="T242" s="856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29" t="s">
        <v>563</v>
      </c>
    </row>
    <row r="243" spans="1:35" ht="10.5" customHeight="1">
      <c r="N243" s="846" t="s">
        <v>552</v>
      </c>
      <c r="O243" s="815"/>
      <c r="P243" s="815" t="s">
        <v>553</v>
      </c>
      <c r="Q243" s="815"/>
      <c r="R243" s="815" t="s">
        <v>550</v>
      </c>
      <c r="S243" s="849" t="s">
        <v>551</v>
      </c>
      <c r="AH243" s="173" t="s">
        <v>564</v>
      </c>
      <c r="AI243" s="173"/>
    </row>
    <row r="244" spans="1:35" ht="10.5" customHeight="1">
      <c r="D244" s="60"/>
      <c r="H244" s="1"/>
      <c r="I244" s="1"/>
      <c r="N244" s="847"/>
      <c r="O244" s="848"/>
      <c r="P244" s="848"/>
      <c r="Q244" s="848"/>
      <c r="R244" s="848"/>
      <c r="S244" s="850"/>
      <c r="AH244" s="114" t="s">
        <v>565</v>
      </c>
      <c r="AI244" s="114" t="s">
        <v>566</v>
      </c>
    </row>
    <row r="245" spans="1:35" ht="10.5" customHeight="1">
      <c r="H245" s="1"/>
      <c r="I245" s="1"/>
      <c r="N245" s="839">
        <f ca="1">IF(AB258&lt;=DATE(YEAR(AB258),3,31),DATE(YEAR(AB258)-1,4,1),DATE(YEAR(AB258),4,1))</f>
        <v>45017</v>
      </c>
      <c r="O245" s="840"/>
      <c r="P245" s="843">
        <f ca="1">DATE(YEAR(N245)+1,MONTH(N245),DAY(N245)-1)</f>
        <v>45382</v>
      </c>
      <c r="Q245" s="843"/>
      <c r="R245" s="844">
        <f>COUNTIF($AG$88:$AL$223,"今年度必")</f>
        <v>0</v>
      </c>
      <c r="S245" s="845">
        <f>COUNTIF($AG$88:$AL$223,"今年度任")</f>
        <v>0</v>
      </c>
      <c r="V245" s="181" t="s">
        <v>423</v>
      </c>
      <c r="W245" s="181"/>
      <c r="X245" s="181" t="s">
        <v>424</v>
      </c>
      <c r="Y245" s="181"/>
      <c r="Z245" s="181">
        <f>COUNTA(X107,N107,N129,X129)</f>
        <v>0</v>
      </c>
      <c r="AA245" s="182">
        <f>SUM(Z245:Z248)</f>
        <v>0</v>
      </c>
      <c r="AG245" s="88" t="s">
        <v>567</v>
      </c>
      <c r="AH245" s="115">
        <f>COUNTIF($AG$88:$AL$130,"今年度必")</f>
        <v>0</v>
      </c>
      <c r="AI245" s="115">
        <f>COUNTIF($AG$176:$AL$223,"今年度任")</f>
        <v>0</v>
      </c>
    </row>
    <row r="246" spans="1:35" ht="10.5" customHeight="1" thickBot="1">
      <c r="H246" s="1"/>
      <c r="I246" s="1"/>
      <c r="N246" s="841"/>
      <c r="O246" s="842"/>
      <c r="P246" s="819"/>
      <c r="Q246" s="819"/>
      <c r="R246" s="821"/>
      <c r="S246" s="823"/>
      <c r="V246" s="181"/>
      <c r="W246" s="181"/>
      <c r="X246" s="181"/>
      <c r="Y246" s="181"/>
      <c r="Z246" s="181"/>
      <c r="AA246" s="182"/>
      <c r="AG246" s="89" t="s">
        <v>568</v>
      </c>
      <c r="AH246" s="116">
        <f>COUNTIF($AG$88:$AL$130,"昨年度必")</f>
        <v>0</v>
      </c>
      <c r="AI246" s="116">
        <f>COUNTIF($AG$176:$AL$223,"昨年度任")</f>
        <v>0</v>
      </c>
    </row>
    <row r="247" spans="1:35" ht="10.5" customHeight="1">
      <c r="H247" s="1"/>
      <c r="I247" s="1"/>
      <c r="N247" s="846" t="s">
        <v>552</v>
      </c>
      <c r="O247" s="815"/>
      <c r="P247" s="815" t="s">
        <v>553</v>
      </c>
      <c r="Q247" s="815"/>
      <c r="R247" s="815" t="s">
        <v>550</v>
      </c>
      <c r="S247" s="849" t="s">
        <v>551</v>
      </c>
      <c r="V247" s="181"/>
      <c r="W247" s="181"/>
      <c r="X247" s="181" t="s">
        <v>425</v>
      </c>
      <c r="Y247" s="181"/>
      <c r="Z247" s="181">
        <f>COUNTA(D195,N195,X195,D217,N207,N221,X217)</f>
        <v>0</v>
      </c>
      <c r="AA247" s="182"/>
      <c r="AH247" s="173" t="s">
        <v>569</v>
      </c>
      <c r="AI247" s="173"/>
    </row>
    <row r="248" spans="1:35" ht="10.5" customHeight="1">
      <c r="H248" s="1"/>
      <c r="I248" s="1"/>
      <c r="N248" s="847"/>
      <c r="O248" s="848"/>
      <c r="P248" s="848"/>
      <c r="Q248" s="848"/>
      <c r="R248" s="848"/>
      <c r="S248" s="850"/>
      <c r="V248" s="181"/>
      <c r="W248" s="181"/>
      <c r="X248" s="181"/>
      <c r="Y248" s="181"/>
      <c r="Z248" s="181"/>
      <c r="AA248" s="182"/>
      <c r="AH248" s="114" t="s">
        <v>565</v>
      </c>
      <c r="AI248" s="114" t="s">
        <v>566</v>
      </c>
    </row>
    <row r="249" spans="1:35" ht="10.5" customHeight="1">
      <c r="H249" s="1"/>
      <c r="I249" s="1"/>
      <c r="N249" s="851">
        <f ca="1">DATE(YEAR(N245)-1,MONTH(N245),DAY(N245))</f>
        <v>44652</v>
      </c>
      <c r="O249" s="843"/>
      <c r="P249" s="843">
        <f ca="1">DATE(YEAR(P245)-1,MONTH(P245),DAY(P245))</f>
        <v>45016</v>
      </c>
      <c r="Q249" s="843"/>
      <c r="R249" s="844">
        <f>COUNTIF($AG$88:$AL$223,"昨年度必")</f>
        <v>0</v>
      </c>
      <c r="S249" s="845">
        <f>COUNTIF($AG$88:$AL$223,"昨年度任")</f>
        <v>0</v>
      </c>
      <c r="V249" s="181" t="s">
        <v>426</v>
      </c>
      <c r="W249" s="181"/>
      <c r="X249" s="181" t="s">
        <v>424</v>
      </c>
      <c r="Y249" s="181"/>
      <c r="Z249" s="181">
        <f>COUNTA(N151,X151)</f>
        <v>0</v>
      </c>
      <c r="AA249" s="182">
        <f>SUM(Z249:Z252)</f>
        <v>0</v>
      </c>
      <c r="AG249" s="88" t="s">
        <v>567</v>
      </c>
      <c r="AH249" s="115">
        <f>COUNTIF($AG$132:$AL$152,"今年度必")</f>
        <v>0</v>
      </c>
      <c r="AI249" s="115">
        <f>COUNTIF($AG$154:$AL$172,"今年度任")</f>
        <v>0</v>
      </c>
    </row>
    <row r="250" spans="1:35" ht="10.5" customHeight="1" thickBot="1">
      <c r="H250" s="1"/>
      <c r="I250" s="1"/>
      <c r="N250" s="852"/>
      <c r="O250" s="819"/>
      <c r="P250" s="819"/>
      <c r="Q250" s="819"/>
      <c r="R250" s="821"/>
      <c r="S250" s="823"/>
      <c r="V250" s="181"/>
      <c r="W250" s="181"/>
      <c r="X250" s="181"/>
      <c r="Y250" s="181"/>
      <c r="Z250" s="181"/>
      <c r="AA250" s="182"/>
      <c r="AG250" s="89" t="s">
        <v>568</v>
      </c>
      <c r="AH250" s="116">
        <f>COUNTIF($AG$132:$AL$152,"昨年度必")</f>
        <v>0</v>
      </c>
      <c r="AI250" s="116">
        <f>COUNTIF($AG$154:$AL$172,"昨年度任")</f>
        <v>0</v>
      </c>
    </row>
    <row r="251" spans="1:35" ht="10.5" customHeight="1" thickBot="1">
      <c r="H251" s="1"/>
      <c r="I251" s="1"/>
      <c r="N251" s="812"/>
      <c r="O251" s="813"/>
      <c r="P251" s="813"/>
      <c r="Q251" s="813"/>
      <c r="R251" s="62"/>
      <c r="S251" s="63"/>
      <c r="T251" s="61"/>
      <c r="V251" s="181"/>
      <c r="W251" s="181"/>
      <c r="X251" s="181" t="s">
        <v>425</v>
      </c>
      <c r="Y251" s="181"/>
      <c r="Z251" s="181">
        <f>COUNTA(N156,N161,N166,N171,X156,X161,X166,X171)</f>
        <v>0</v>
      </c>
      <c r="AA251" s="182"/>
      <c r="AH251" s="117"/>
      <c r="AI251" s="117"/>
    </row>
    <row r="252" spans="1:35" ht="10.5" customHeight="1">
      <c r="H252" s="1"/>
      <c r="I252" s="1"/>
      <c r="N252" s="814"/>
      <c r="O252" s="815"/>
      <c r="P252" s="818">
        <f ca="1">DATE(YEAR(P249)-1,MONTH(P249),DAY(P249))</f>
        <v>44651</v>
      </c>
      <c r="Q252" s="818"/>
      <c r="R252" s="820">
        <f>COUNTIF($AG$88:$AL$223,"既必")</f>
        <v>0</v>
      </c>
      <c r="S252" s="822">
        <f>COUNTIF($AG$88:$AL$223,"既任")</f>
        <v>0</v>
      </c>
      <c r="T252" s="61"/>
      <c r="V252" s="181"/>
      <c r="W252" s="181"/>
      <c r="X252" s="181"/>
      <c r="Y252" s="181"/>
      <c r="Z252" s="181"/>
      <c r="AA252" s="182"/>
      <c r="AG252" s="1" t="s">
        <v>570</v>
      </c>
      <c r="AH252" s="114">
        <f>COUNTIF($AG$176:$AL$223,"既必")+COUNTIF($AG$88:$AL$130,"既必")</f>
        <v>0</v>
      </c>
      <c r="AI252" s="114">
        <f>COUNTIF($AG$176:$AL$223,"既任")+COUNTIF($AG$88:$AL$130,"既任")</f>
        <v>0</v>
      </c>
    </row>
    <row r="253" spans="1:35" ht="10.5" customHeight="1" thickBot="1">
      <c r="H253" s="1"/>
      <c r="I253" s="1"/>
      <c r="N253" s="816"/>
      <c r="O253" s="817"/>
      <c r="P253" s="819"/>
      <c r="Q253" s="819"/>
      <c r="R253" s="821"/>
      <c r="S253" s="823"/>
      <c r="T253" s="60"/>
      <c r="AG253" s="1" t="s">
        <v>571</v>
      </c>
      <c r="AH253" s="114">
        <f>COUNTIF($AG$149:$AL$172,"既必")</f>
        <v>0</v>
      </c>
      <c r="AI253" s="114">
        <f>COUNTIF($AG$149:$AL$172,"既任")</f>
        <v>0</v>
      </c>
    </row>
    <row r="254" spans="1:35" ht="10.5" customHeight="1">
      <c r="A254" s="56"/>
      <c r="H254" s="1"/>
      <c r="I254" s="1"/>
      <c r="J254" s="56"/>
      <c r="K254" s="56"/>
      <c r="L254" s="56"/>
      <c r="M254" s="56"/>
      <c r="N254" s="60"/>
      <c r="O254" s="60"/>
      <c r="P254" s="60"/>
      <c r="Q254" s="60"/>
      <c r="R254" s="60"/>
      <c r="S254" s="60"/>
      <c r="T254" s="60"/>
      <c r="AH254" s="118"/>
      <c r="AI254" s="118"/>
    </row>
    <row r="255" spans="1:35" ht="10.5" customHeight="1">
      <c r="A255" s="57"/>
      <c r="D255" s="64"/>
      <c r="E255" s="65"/>
      <c r="F255" s="65"/>
      <c r="G255" s="65"/>
      <c r="H255" s="65"/>
      <c r="I255" s="65"/>
      <c r="J255" s="57"/>
      <c r="K255" s="56"/>
      <c r="L255" s="56"/>
      <c r="M255" s="56"/>
      <c r="N255" s="64"/>
      <c r="O255" s="64"/>
      <c r="P255" s="64"/>
      <c r="Q255" s="64"/>
      <c r="R255" s="64"/>
      <c r="S255" s="64"/>
      <c r="T255" s="64"/>
      <c r="AH255" s="114" t="s">
        <v>565</v>
      </c>
      <c r="AI255" s="114" t="s">
        <v>566</v>
      </c>
    </row>
    <row r="256" spans="1:35" ht="10.5" customHeight="1">
      <c r="AG256" s="88" t="s">
        <v>567</v>
      </c>
      <c r="AH256" s="115">
        <f>SUM(AH245,AH249)</f>
        <v>0</v>
      </c>
      <c r="AI256" s="115">
        <f>SUM(AI245,AI249)</f>
        <v>0</v>
      </c>
    </row>
    <row r="257" spans="2:35" ht="10.5" customHeight="1">
      <c r="AG257" s="89" t="s">
        <v>568</v>
      </c>
      <c r="AH257" s="116">
        <f>SUM(AH246,AH250)</f>
        <v>0</v>
      </c>
      <c r="AI257" s="116">
        <f>SUM(AI246,AI250)</f>
        <v>0</v>
      </c>
    </row>
    <row r="258" spans="2:35" ht="10.5" customHeight="1">
      <c r="B258" s="1"/>
      <c r="C258" s="1"/>
      <c r="H258" s="1"/>
      <c r="I258" s="1"/>
      <c r="J258" s="1"/>
      <c r="K258" s="163" t="str">
        <f>K173</f>
        <v>○○第００団 BS隊　</v>
      </c>
      <c r="L258" s="163"/>
      <c r="M258" s="163"/>
      <c r="N258" s="163" t="s">
        <v>465</v>
      </c>
      <c r="O258" s="163"/>
      <c r="P258" s="163"/>
      <c r="Q258" s="163"/>
      <c r="R258" s="163"/>
      <c r="S258" s="163"/>
      <c r="T258" s="163" t="s">
        <v>502</v>
      </c>
      <c r="U258" s="580" t="str">
        <f>IF(U173="","",U173)</f>
        <v>Polarstar</v>
      </c>
      <c r="V258" s="580"/>
      <c r="W258" s="580"/>
      <c r="X258" s="590" t="str">
        <f>IF(X173="","",X173)</f>
        <v/>
      </c>
      <c r="Y258" s="590"/>
      <c r="Z258" s="590"/>
      <c r="AA258" s="590"/>
      <c r="AB258" s="137">
        <f ca="1">TODAY()</f>
        <v>45319</v>
      </c>
      <c r="AC258" s="137"/>
      <c r="AD258" s="137"/>
    </row>
    <row r="259" spans="2:35" ht="10.5" customHeight="1">
      <c r="B259" s="1"/>
      <c r="C259" s="1"/>
      <c r="H259" s="1"/>
      <c r="I259" s="1"/>
      <c r="J259" s="1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580"/>
      <c r="V259" s="580"/>
      <c r="W259" s="580"/>
      <c r="X259" s="590"/>
      <c r="Y259" s="590"/>
      <c r="Z259" s="590"/>
      <c r="AA259" s="590"/>
      <c r="AB259" s="137"/>
      <c r="AC259" s="137"/>
      <c r="AD259" s="137"/>
    </row>
    <row r="260" spans="2:35" ht="10.5" customHeight="1"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</row>
    <row r="261" spans="2:35" ht="11" customHeight="1">
      <c r="I261" s="31"/>
      <c r="J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</row>
    <row r="262" spans="2:35" ht="11" customHeight="1">
      <c r="I262" s="31"/>
      <c r="J262" s="31"/>
      <c r="N262" s="110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</row>
    <row r="263" spans="2:35" ht="11" customHeight="1">
      <c r="I263" s="31"/>
      <c r="J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</row>
    <row r="264" spans="2:35" ht="11" customHeight="1">
      <c r="I264" s="31"/>
      <c r="J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</row>
    <row r="265" spans="2:35" ht="11" customHeight="1">
      <c r="I265" s="31"/>
      <c r="J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</row>
    <row r="266" spans="2:35" ht="11" customHeight="1">
      <c r="I266" s="31"/>
      <c r="J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</row>
    <row r="267" spans="2:35" ht="11" customHeight="1">
      <c r="I267" s="31"/>
      <c r="J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</row>
    <row r="268" spans="2:35" ht="11" customHeight="1">
      <c r="I268" s="31"/>
      <c r="J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</row>
    <row r="269" spans="2:35" ht="11" customHeight="1">
      <c r="I269" s="31"/>
      <c r="J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</row>
    <row r="270" spans="2:35" ht="11" customHeight="1">
      <c r="I270" s="31"/>
      <c r="J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</row>
    <row r="271" spans="2:35" ht="11" customHeight="1">
      <c r="I271" s="45"/>
      <c r="J271" s="45"/>
      <c r="U271" s="45"/>
      <c r="V271" s="31"/>
      <c r="W271" s="31"/>
      <c r="X271" s="31"/>
      <c r="Y271" s="31"/>
      <c r="Z271" s="31"/>
      <c r="AA271" s="31"/>
      <c r="AB271" s="31"/>
      <c r="AC271" s="31"/>
      <c r="AD271" s="31"/>
    </row>
    <row r="272" spans="2:35" ht="11" customHeight="1">
      <c r="I272" s="45"/>
      <c r="J272" s="45"/>
      <c r="U272" s="45"/>
      <c r="V272" s="10"/>
      <c r="W272" s="10"/>
      <c r="X272" s="12"/>
      <c r="Y272" s="12"/>
      <c r="Z272" s="13"/>
      <c r="AA272" s="10"/>
      <c r="AB272" s="3"/>
      <c r="AC272" s="3"/>
      <c r="AD272" s="3"/>
    </row>
    <row r="273" spans="2:30" ht="11" customHeight="1">
      <c r="I273" s="45"/>
      <c r="J273" s="45"/>
      <c r="K273" s="45"/>
      <c r="U273" s="45"/>
      <c r="V273" s="10"/>
      <c r="W273" s="10"/>
      <c r="X273" s="12"/>
      <c r="Y273" s="12"/>
      <c r="Z273" s="13"/>
      <c r="AA273" s="10"/>
      <c r="AB273" s="3"/>
      <c r="AC273" s="3"/>
      <c r="AD273" s="3"/>
    </row>
    <row r="274" spans="2:30" ht="11" customHeight="1"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U274" s="45"/>
      <c r="V274" s="10"/>
      <c r="W274" s="10"/>
      <c r="X274" s="12"/>
      <c r="Y274" s="12"/>
      <c r="Z274" s="13"/>
      <c r="AA274" s="10"/>
      <c r="AB274" s="3"/>
      <c r="AC274" s="3"/>
      <c r="AD274" s="3"/>
    </row>
    <row r="275" spans="2:30" ht="11" customHeight="1"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U275" s="45"/>
    </row>
    <row r="276" spans="2:30" ht="11" customHeight="1"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U276" s="45"/>
    </row>
    <row r="277" spans="2:30" ht="11" customHeight="1"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U277" s="45"/>
    </row>
    <row r="278" spans="2:30" ht="11" customHeight="1"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U278" s="45"/>
    </row>
    <row r="279" spans="2:30" ht="11" customHeight="1"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U279" s="45"/>
    </row>
    <row r="280" spans="2:30" ht="11" customHeight="1"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U280" s="45"/>
    </row>
    <row r="281" spans="2:30" ht="11" customHeight="1"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</row>
    <row r="282" spans="2:30" ht="11" customHeight="1"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</row>
    <row r="283" spans="2:30" ht="11" customHeight="1"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</row>
    <row r="284" spans="2:30" ht="11" customHeight="1"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</row>
    <row r="285" spans="2:30" ht="11" customHeight="1"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</row>
    <row r="286" spans="2:30" ht="11" customHeight="1"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</row>
    <row r="287" spans="2:30" ht="11" customHeight="1"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</row>
    <row r="288" spans="2:30" ht="11" customHeight="1"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</row>
    <row r="289" spans="2:21" ht="11" customHeight="1"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</row>
    <row r="290" spans="2:21" ht="11" customHeight="1"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</row>
    <row r="291" spans="2:21" ht="11" customHeight="1"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</row>
    <row r="292" spans="2:21" ht="11" customHeight="1"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</row>
    <row r="293" spans="2:21" ht="11" customHeight="1"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</row>
    <row r="294" spans="2:21" ht="11" customHeight="1"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</row>
    <row r="295" spans="2:21" ht="11" customHeight="1"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</row>
    <row r="296" spans="2:21" ht="11" customHeight="1"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</row>
    <row r="297" spans="2:21" ht="11" customHeight="1"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</row>
    <row r="298" spans="2:21" ht="11" customHeight="1"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</row>
    <row r="299" spans="2:21" ht="11" customHeight="1"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</row>
    <row r="300" spans="2:21" ht="11" customHeight="1"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</row>
    <row r="301" spans="2:21" ht="11" customHeight="1"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</row>
    <row r="302" spans="2:21" ht="11" customHeight="1"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</row>
    <row r="303" spans="2:21" ht="11" customHeight="1"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</row>
    <row r="304" spans="2:21" ht="11" customHeight="1"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</row>
    <row r="305" spans="2:88" ht="11" customHeight="1"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</row>
    <row r="306" spans="2:88" ht="11" customHeight="1"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</row>
    <row r="307" spans="2:88" ht="11" customHeight="1"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</row>
    <row r="308" spans="2:88" ht="11" customHeight="1"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</row>
    <row r="309" spans="2:88" ht="11" customHeight="1"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</row>
    <row r="310" spans="2:88" ht="11" customHeight="1"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</row>
    <row r="311" spans="2:88" ht="11" customHeight="1"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</row>
    <row r="312" spans="2:88" ht="11" customHeight="1"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</row>
    <row r="313" spans="2:88" ht="11" customHeight="1"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</row>
    <row r="314" spans="2:88" ht="11" customHeight="1"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</row>
    <row r="315" spans="2:88" s="10" customFormat="1" ht="11" customHeight="1"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</row>
    <row r="316" spans="2:88" s="10" customFormat="1" ht="11" customHeight="1">
      <c r="C316" s="2"/>
      <c r="D316" s="1"/>
      <c r="E316" s="1"/>
      <c r="F316" s="1"/>
      <c r="G316" s="1"/>
      <c r="H316" s="3"/>
      <c r="I316" s="3"/>
      <c r="J316" s="3"/>
      <c r="K316" s="3"/>
      <c r="L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</row>
    <row r="317" spans="2:88" s="10" customFormat="1" ht="11" customHeight="1">
      <c r="C317" s="2"/>
      <c r="D317" s="1"/>
      <c r="E317" s="1"/>
      <c r="F317" s="1"/>
      <c r="G317" s="1"/>
      <c r="H317" s="3"/>
      <c r="I317" s="3"/>
      <c r="J317" s="3"/>
      <c r="K317" s="3"/>
      <c r="L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</row>
    <row r="318" spans="2:88" s="10" customFormat="1" ht="11" customHeight="1">
      <c r="C318" s="2"/>
      <c r="D318" s="1"/>
      <c r="E318" s="1"/>
      <c r="F318" s="1"/>
      <c r="G318" s="1"/>
      <c r="H318" s="3"/>
      <c r="I318" s="3"/>
      <c r="J318" s="3"/>
      <c r="K318" s="3"/>
      <c r="L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</row>
    <row r="319" spans="2:88" s="10" customFormat="1" ht="11" customHeight="1">
      <c r="C319" s="2"/>
      <c r="D319" s="1"/>
      <c r="E319" s="1"/>
      <c r="F319" s="1"/>
      <c r="G319" s="1"/>
      <c r="H319" s="3"/>
      <c r="I319" s="3"/>
      <c r="J319" s="3"/>
      <c r="K319" s="3"/>
      <c r="L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</row>
    <row r="320" spans="2:88" s="10" customFormat="1" ht="11" customHeight="1">
      <c r="C320" s="2"/>
      <c r="D320" s="1"/>
      <c r="E320" s="1"/>
      <c r="F320" s="1"/>
      <c r="G320" s="1"/>
      <c r="H320" s="3"/>
      <c r="I320" s="3"/>
      <c r="J320" s="3"/>
      <c r="K320" s="3"/>
      <c r="L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</row>
    <row r="321" spans="3:88" s="10" customFormat="1" ht="11" customHeight="1">
      <c r="C321" s="2"/>
      <c r="D321" s="1"/>
      <c r="E321" s="1"/>
      <c r="F321" s="1"/>
      <c r="G321" s="1"/>
      <c r="H321" s="3"/>
      <c r="I321" s="3"/>
      <c r="J321" s="3"/>
      <c r="K321" s="3"/>
      <c r="L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</row>
    <row r="322" spans="3:88" s="10" customFormat="1" ht="11" customHeight="1">
      <c r="C322" s="2"/>
      <c r="D322" s="1"/>
      <c r="E322" s="1"/>
      <c r="F322" s="1"/>
      <c r="G322" s="1"/>
      <c r="H322" s="3"/>
      <c r="I322" s="3"/>
      <c r="J322" s="3"/>
      <c r="K322" s="3"/>
      <c r="L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</row>
    <row r="323" spans="3:88" s="10" customFormat="1" ht="11" customHeight="1">
      <c r="C323" s="2"/>
      <c r="D323" s="1"/>
      <c r="E323" s="1"/>
      <c r="F323" s="1"/>
      <c r="G323" s="1"/>
      <c r="H323" s="3"/>
      <c r="I323" s="3"/>
      <c r="J323" s="3"/>
      <c r="K323" s="3"/>
      <c r="L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</row>
    <row r="324" spans="3:88" s="10" customFormat="1" ht="11" customHeight="1">
      <c r="C324" s="2"/>
      <c r="D324" s="1"/>
      <c r="E324" s="1"/>
      <c r="F324" s="1"/>
      <c r="G324" s="1"/>
      <c r="H324" s="3"/>
      <c r="I324" s="3"/>
      <c r="J324" s="3"/>
      <c r="K324" s="3"/>
      <c r="L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</row>
    <row r="325" spans="3:88" ht="13.5" customHeight="1"/>
    <row r="326" spans="3:88" ht="13.5" customHeight="1"/>
    <row r="327" spans="3:88" ht="13.5" customHeight="1"/>
    <row r="328" spans="3:88" ht="13.5" customHeight="1"/>
    <row r="329" spans="3:88" ht="13.5" customHeight="1"/>
    <row r="330" spans="3:88" ht="13.5" customHeight="1"/>
    <row r="331" spans="3:88" ht="13.5" customHeight="1"/>
    <row r="332" spans="3:88" ht="13.5" customHeight="1"/>
    <row r="333" spans="3:88" ht="13.5" customHeight="1"/>
    <row r="334" spans="3:88" ht="13.5" customHeight="1"/>
    <row r="335" spans="3:88" ht="13.5" customHeight="1"/>
    <row r="336" spans="3:88" ht="13.5" customHeight="1"/>
    <row r="337" ht="13.5" customHeight="1"/>
    <row r="338" ht="13.5" customHeight="1"/>
    <row r="339" ht="13.5" customHeight="1"/>
    <row r="340" ht="13.5" customHeight="1"/>
  </sheetData>
  <mergeCells count="1336">
    <mergeCell ref="AK215:AL216"/>
    <mergeCell ref="AK217:AL218"/>
    <mergeCell ref="AG217:AH218"/>
    <mergeCell ref="AI207:AJ208"/>
    <mergeCell ref="T207:T208"/>
    <mergeCell ref="M213:M214"/>
    <mergeCell ref="W205:W206"/>
    <mergeCell ref="X205:AA206"/>
    <mergeCell ref="AB205:AC206"/>
    <mergeCell ref="X207:AA208"/>
    <mergeCell ref="AB207:AC208"/>
    <mergeCell ref="V217:W218"/>
    <mergeCell ref="X217:Y218"/>
    <mergeCell ref="Z217:Z218"/>
    <mergeCell ref="AA217:AA218"/>
    <mergeCell ref="AB217:AC218"/>
    <mergeCell ref="N243:O244"/>
    <mergeCell ref="P243:Q244"/>
    <mergeCell ref="R243:R244"/>
    <mergeCell ref="S243:S244"/>
    <mergeCell ref="W207:W208"/>
    <mergeCell ref="AI221:AJ222"/>
    <mergeCell ref="T199:T206"/>
    <mergeCell ref="T211:T220"/>
    <mergeCell ref="T221:T222"/>
    <mergeCell ref="M199:M200"/>
    <mergeCell ref="L239:M240"/>
    <mergeCell ref="AH243:AI243"/>
    <mergeCell ref="L199:L206"/>
    <mergeCell ref="W199:W200"/>
    <mergeCell ref="X199:AA200"/>
    <mergeCell ref="AB199:AC200"/>
    <mergeCell ref="N247:O248"/>
    <mergeCell ref="P247:Q248"/>
    <mergeCell ref="R247:R248"/>
    <mergeCell ref="S247:S248"/>
    <mergeCell ref="N249:O250"/>
    <mergeCell ref="P249:Q250"/>
    <mergeCell ref="R249:R250"/>
    <mergeCell ref="S249:S250"/>
    <mergeCell ref="R225:S225"/>
    <mergeCell ref="O241:T242"/>
    <mergeCell ref="R226:S228"/>
    <mergeCell ref="AB239:AC240"/>
    <mergeCell ref="AD239:AD240"/>
    <mergeCell ref="N239:O240"/>
    <mergeCell ref="X230:AA230"/>
    <mergeCell ref="AA239:AA240"/>
    <mergeCell ref="Q239:Q240"/>
    <mergeCell ref="N229:Q230"/>
    <mergeCell ref="R229:S230"/>
    <mergeCell ref="W233:W234"/>
    <mergeCell ref="T229:T230"/>
    <mergeCell ref="X231:AA231"/>
    <mergeCell ref="AB231:AC232"/>
    <mergeCell ref="W227:W228"/>
    <mergeCell ref="R239:S240"/>
    <mergeCell ref="Z239:Z240"/>
    <mergeCell ref="X233:AA233"/>
    <mergeCell ref="AB133:AC134"/>
    <mergeCell ref="X141:AA141"/>
    <mergeCell ref="AG107:AH108"/>
    <mergeCell ref="AB139:AC139"/>
    <mergeCell ref="N135:Q135"/>
    <mergeCell ref="X137:AA137"/>
    <mergeCell ref="N122:Q122"/>
    <mergeCell ref="N123:Q123"/>
    <mergeCell ref="AB115:AC116"/>
    <mergeCell ref="X123:AA123"/>
    <mergeCell ref="X124:AA124"/>
    <mergeCell ref="X114:AA114"/>
    <mergeCell ref="AB117:AC118"/>
    <mergeCell ref="AB142:AC144"/>
    <mergeCell ref="N245:O246"/>
    <mergeCell ref="P245:Q246"/>
    <mergeCell ref="R245:R246"/>
    <mergeCell ref="S245:S246"/>
    <mergeCell ref="R213:S214"/>
    <mergeCell ref="T189:T190"/>
    <mergeCell ref="T159:T160"/>
    <mergeCell ref="N185:Q186"/>
    <mergeCell ref="R203:S204"/>
    <mergeCell ref="R199:S200"/>
    <mergeCell ref="N169:Q170"/>
    <mergeCell ref="R166:S167"/>
    <mergeCell ref="V151:W152"/>
    <mergeCell ref="X143:Y143"/>
    <mergeCell ref="X169:AA170"/>
    <mergeCell ref="V133:V150"/>
    <mergeCell ref="W149:W150"/>
    <mergeCell ref="AD166:AD167"/>
    <mergeCell ref="V170:W170"/>
    <mergeCell ref="AI107:AJ108"/>
    <mergeCell ref="AG129:AH130"/>
    <mergeCell ref="AI129:AJ130"/>
    <mergeCell ref="AG151:AH152"/>
    <mergeCell ref="AI151:AJ152"/>
    <mergeCell ref="AG156:AH157"/>
    <mergeCell ref="AI156:AJ157"/>
    <mergeCell ref="AG161:AH162"/>
    <mergeCell ref="AI161:AJ162"/>
    <mergeCell ref="AG166:AH167"/>
    <mergeCell ref="AI166:AJ167"/>
    <mergeCell ref="AG171:AH172"/>
    <mergeCell ref="AI171:AJ172"/>
    <mergeCell ref="AG195:AH196"/>
    <mergeCell ref="AI195:AJ196"/>
    <mergeCell ref="N144:Q144"/>
    <mergeCell ref="N141:Q141"/>
    <mergeCell ref="AK195:AL196"/>
    <mergeCell ref="AK193:AL194"/>
    <mergeCell ref="AA129:AA130"/>
    <mergeCell ref="R143:S144"/>
    <mergeCell ref="T129:T130"/>
    <mergeCell ref="M141:M142"/>
    <mergeCell ref="N156:O157"/>
    <mergeCell ref="P156:P157"/>
    <mergeCell ref="N154:Q155"/>
    <mergeCell ref="T179:T180"/>
    <mergeCell ref="AD159:AD160"/>
    <mergeCell ref="X133:AA133"/>
    <mergeCell ref="X146:AA146"/>
    <mergeCell ref="W133:W141"/>
    <mergeCell ref="T154:T155"/>
    <mergeCell ref="AB135:AC135"/>
    <mergeCell ref="X136:AA136"/>
    <mergeCell ref="X156:Y157"/>
    <mergeCell ref="Z156:Z157"/>
    <mergeCell ref="AA156:AA157"/>
    <mergeCell ref="AB145:AC146"/>
    <mergeCell ref="X161:Y162"/>
    <mergeCell ref="Z161:Z162"/>
    <mergeCell ref="X159:AA160"/>
    <mergeCell ref="R171:S172"/>
    <mergeCell ref="Q129:Q130"/>
    <mergeCell ref="Z143:AA143"/>
    <mergeCell ref="AB147:AC148"/>
    <mergeCell ref="AD164:AD165"/>
    <mergeCell ref="V165:W165"/>
    <mergeCell ref="AA161:AA162"/>
    <mergeCell ref="N161:O162"/>
    <mergeCell ref="N251:O251"/>
    <mergeCell ref="P251:Q251"/>
    <mergeCell ref="N252:O253"/>
    <mergeCell ref="P252:Q253"/>
    <mergeCell ref="R252:R253"/>
    <mergeCell ref="S252:S253"/>
    <mergeCell ref="R201:S202"/>
    <mergeCell ref="M203:M204"/>
    <mergeCell ref="N203:Q204"/>
    <mergeCell ref="R164:S165"/>
    <mergeCell ref="R181:S182"/>
    <mergeCell ref="Q171:Q172"/>
    <mergeCell ref="P239:P240"/>
    <mergeCell ref="W121:W122"/>
    <mergeCell ref="R121:S122"/>
    <mergeCell ref="R169:S170"/>
    <mergeCell ref="P151:P152"/>
    <mergeCell ref="L129:M130"/>
    <mergeCell ref="V159:W160"/>
    <mergeCell ref="L164:M164"/>
    <mergeCell ref="L165:M165"/>
    <mergeCell ref="L169:M169"/>
    <mergeCell ref="W201:W202"/>
    <mergeCell ref="W203:W204"/>
    <mergeCell ref="N220:Q220"/>
    <mergeCell ref="M215:M216"/>
    <mergeCell ref="M217:M218"/>
    <mergeCell ref="W185:W186"/>
    <mergeCell ref="N211:Q212"/>
    <mergeCell ref="R221:S222"/>
    <mergeCell ref="L211:L220"/>
    <mergeCell ref="V220:AC220"/>
    <mergeCell ref="X232:AA232"/>
    <mergeCell ref="AD169:AD170"/>
    <mergeCell ref="AB225:AC226"/>
    <mergeCell ref="T171:T172"/>
    <mergeCell ref="Z171:Z172"/>
    <mergeCell ref="X201:AA202"/>
    <mergeCell ref="AB201:AC202"/>
    <mergeCell ref="X183:AA184"/>
    <mergeCell ref="X221:AA221"/>
    <mergeCell ref="AB221:AC222"/>
    <mergeCell ref="W221:W222"/>
    <mergeCell ref="N179:Q180"/>
    <mergeCell ref="Q156:Q157"/>
    <mergeCell ref="AB161:AC162"/>
    <mergeCell ref="W147:W148"/>
    <mergeCell ref="AB156:AC157"/>
    <mergeCell ref="AB140:AC140"/>
    <mergeCell ref="X145:AA145"/>
    <mergeCell ref="X203:AA204"/>
    <mergeCell ref="W211:W212"/>
    <mergeCell ref="X211:AA212"/>
    <mergeCell ref="AB211:AC212"/>
    <mergeCell ref="W213:W214"/>
    <mergeCell ref="X213:AA214"/>
    <mergeCell ref="AB213:AC214"/>
    <mergeCell ref="W215:W216"/>
    <mergeCell ref="AD151:AD152"/>
    <mergeCell ref="V161:W162"/>
    <mergeCell ref="AD133:AD150"/>
    <mergeCell ref="AD161:AD162"/>
    <mergeCell ref="N213:Q214"/>
    <mergeCell ref="Q161:Q162"/>
    <mergeCell ref="AD154:AD155"/>
    <mergeCell ref="AD156:AD157"/>
    <mergeCell ref="M233:M234"/>
    <mergeCell ref="N233:Q234"/>
    <mergeCell ref="M235:M236"/>
    <mergeCell ref="AD129:AD130"/>
    <mergeCell ref="N221:O222"/>
    <mergeCell ref="V221:V238"/>
    <mergeCell ref="V199:V216"/>
    <mergeCell ref="T164:T165"/>
    <mergeCell ref="N183:Q184"/>
    <mergeCell ref="L195:M196"/>
    <mergeCell ref="L154:M155"/>
    <mergeCell ref="M187:M188"/>
    <mergeCell ref="AB203:AC204"/>
    <mergeCell ref="P221:P222"/>
    <mergeCell ref="AD217:AD218"/>
    <mergeCell ref="W209:W210"/>
    <mergeCell ref="X209:AA210"/>
    <mergeCell ref="AB209:AC210"/>
    <mergeCell ref="M183:M184"/>
    <mergeCell ref="T169:T170"/>
    <mergeCell ref="N134:Q134"/>
    <mergeCell ref="V169:W169"/>
    <mergeCell ref="X166:Y167"/>
    <mergeCell ref="Z166:Z167"/>
    <mergeCell ref="AB183:AC184"/>
    <mergeCell ref="AB181:AC182"/>
    <mergeCell ref="AD221:AD238"/>
    <mergeCell ref="X223:AA223"/>
    <mergeCell ref="X222:AA222"/>
    <mergeCell ref="X228:AA228"/>
    <mergeCell ref="U173:W174"/>
    <mergeCell ref="V166:W167"/>
    <mergeCell ref="AB166:AC167"/>
    <mergeCell ref="AB169:AC170"/>
    <mergeCell ref="AB177:AC178"/>
    <mergeCell ref="AB179:AC180"/>
    <mergeCell ref="V164:W164"/>
    <mergeCell ref="V156:W157"/>
    <mergeCell ref="L161:M162"/>
    <mergeCell ref="M127:M128"/>
    <mergeCell ref="V154:W155"/>
    <mergeCell ref="Z151:Z152"/>
    <mergeCell ref="AA151:AA152"/>
    <mergeCell ref="W142:W144"/>
    <mergeCell ref="X151:Y152"/>
    <mergeCell ref="N127:Q128"/>
    <mergeCell ref="Z129:Z130"/>
    <mergeCell ref="T156:T157"/>
    <mergeCell ref="AB129:AC130"/>
    <mergeCell ref="W145:W146"/>
    <mergeCell ref="AB138:AC138"/>
    <mergeCell ref="AB151:AC152"/>
    <mergeCell ref="X142:AA142"/>
    <mergeCell ref="X179:AA180"/>
    <mergeCell ref="V129:W130"/>
    <mergeCell ref="Z144:AA144"/>
    <mergeCell ref="X140:AA140"/>
    <mergeCell ref="AB127:AC128"/>
    <mergeCell ref="AB137:AC137"/>
    <mergeCell ref="X147:AA148"/>
    <mergeCell ref="X164:AA165"/>
    <mergeCell ref="AB164:AC165"/>
    <mergeCell ref="J199:J208"/>
    <mergeCell ref="K79:L80"/>
    <mergeCell ref="N83:Q83"/>
    <mergeCell ref="R83:S83"/>
    <mergeCell ref="R123:S124"/>
    <mergeCell ref="M99:M100"/>
    <mergeCell ref="L110:S110"/>
    <mergeCell ref="L111:L128"/>
    <mergeCell ref="R117:S118"/>
    <mergeCell ref="N96:Q96"/>
    <mergeCell ref="P84:P85"/>
    <mergeCell ref="L88:S88"/>
    <mergeCell ref="L89:L106"/>
    <mergeCell ref="L198:S198"/>
    <mergeCell ref="K84:M85"/>
    <mergeCell ref="R231:S232"/>
    <mergeCell ref="R233:S234"/>
    <mergeCell ref="Q166:Q167"/>
    <mergeCell ref="N191:Q192"/>
    <mergeCell ref="N181:Q182"/>
    <mergeCell ref="M229:M230"/>
    <mergeCell ref="R185:S186"/>
    <mergeCell ref="R159:S160"/>
    <mergeCell ref="N173:S174"/>
    <mergeCell ref="N140:Q140"/>
    <mergeCell ref="L225:M225"/>
    <mergeCell ref="N225:Q225"/>
    <mergeCell ref="D119:J120"/>
    <mergeCell ref="D115:E116"/>
    <mergeCell ref="M117:M118"/>
    <mergeCell ref="H227:I228"/>
    <mergeCell ref="H209:I210"/>
    <mergeCell ref="B241:C242"/>
    <mergeCell ref="D241:E242"/>
    <mergeCell ref="F241:F242"/>
    <mergeCell ref="G241:G242"/>
    <mergeCell ref="H241:I242"/>
    <mergeCell ref="J241:J242"/>
    <mergeCell ref="C220:C221"/>
    <mergeCell ref="D220:G221"/>
    <mergeCell ref="H220:I221"/>
    <mergeCell ref="C222:C223"/>
    <mergeCell ref="M135:M136"/>
    <mergeCell ref="H115:I116"/>
    <mergeCell ref="J121:J126"/>
    <mergeCell ref="H129:I130"/>
    <mergeCell ref="D123:E124"/>
    <mergeCell ref="F123:G124"/>
    <mergeCell ref="H123:I124"/>
    <mergeCell ref="D125:E126"/>
    <mergeCell ref="F125:G126"/>
    <mergeCell ref="H125:I126"/>
    <mergeCell ref="C139:C141"/>
    <mergeCell ref="J239:J240"/>
    <mergeCell ref="M201:M202"/>
    <mergeCell ref="C207:C208"/>
    <mergeCell ref="D207:G208"/>
    <mergeCell ref="H207:I208"/>
    <mergeCell ref="D139:G141"/>
    <mergeCell ref="D152:G153"/>
    <mergeCell ref="H224:I226"/>
    <mergeCell ref="J224:J226"/>
    <mergeCell ref="J217:J218"/>
    <mergeCell ref="D237:G238"/>
    <mergeCell ref="C239:C240"/>
    <mergeCell ref="D239:G240"/>
    <mergeCell ref="H239:I240"/>
    <mergeCell ref="B220:B240"/>
    <mergeCell ref="C235:C236"/>
    <mergeCell ref="J227:J228"/>
    <mergeCell ref="C229:C232"/>
    <mergeCell ref="J229:J238"/>
    <mergeCell ref="M226:M228"/>
    <mergeCell ref="N226:Q228"/>
    <mergeCell ref="M219:M220"/>
    <mergeCell ref="N217:Q218"/>
    <mergeCell ref="L221:M222"/>
    <mergeCell ref="L210:S210"/>
    <mergeCell ref="H235:I236"/>
    <mergeCell ref="C227:C228"/>
    <mergeCell ref="D227:G228"/>
    <mergeCell ref="H229:I232"/>
    <mergeCell ref="L226:L238"/>
    <mergeCell ref="R237:S238"/>
    <mergeCell ref="N238:Q238"/>
    <mergeCell ref="R235:S236"/>
    <mergeCell ref="M237:M238"/>
    <mergeCell ref="N237:Q237"/>
    <mergeCell ref="N235:Q236"/>
    <mergeCell ref="D229:G232"/>
    <mergeCell ref="H213:I214"/>
    <mergeCell ref="C213:C214"/>
    <mergeCell ref="M211:M212"/>
    <mergeCell ref="J209:J210"/>
    <mergeCell ref="R211:S212"/>
    <mergeCell ref="Q221:Q222"/>
    <mergeCell ref="D90:G90"/>
    <mergeCell ref="D84:E85"/>
    <mergeCell ref="G84:G85"/>
    <mergeCell ref="J84:J85"/>
    <mergeCell ref="C91:C92"/>
    <mergeCell ref="D92:G92"/>
    <mergeCell ref="H91:I92"/>
    <mergeCell ref="D103:G106"/>
    <mergeCell ref="J95:J96"/>
    <mergeCell ref="C79:C80"/>
    <mergeCell ref="D91:G91"/>
    <mergeCell ref="J111:J118"/>
    <mergeCell ref="C108:J108"/>
    <mergeCell ref="H103:I107"/>
    <mergeCell ref="C95:C96"/>
    <mergeCell ref="N91:Q91"/>
    <mergeCell ref="M111:M112"/>
    <mergeCell ref="P107:P108"/>
    <mergeCell ref="Q107:Q108"/>
    <mergeCell ref="M95:M96"/>
    <mergeCell ref="N111:Q112"/>
    <mergeCell ref="J79:J82"/>
    <mergeCell ref="D101:F101"/>
    <mergeCell ref="D111:E112"/>
    <mergeCell ref="F111:G112"/>
    <mergeCell ref="A47:B47"/>
    <mergeCell ref="F129:G130"/>
    <mergeCell ref="K86:M87"/>
    <mergeCell ref="N113:Q113"/>
    <mergeCell ref="N114:Q114"/>
    <mergeCell ref="R99:S100"/>
    <mergeCell ref="K81:L82"/>
    <mergeCell ref="K77:L78"/>
    <mergeCell ref="K83:L83"/>
    <mergeCell ref="M79:M80"/>
    <mergeCell ref="J56:J59"/>
    <mergeCell ref="M56:M57"/>
    <mergeCell ref="N56:Q57"/>
    <mergeCell ref="N58:Q59"/>
    <mergeCell ref="A89:B94"/>
    <mergeCell ref="A95:B107"/>
    <mergeCell ref="A108:B110"/>
    <mergeCell ref="A111:B134"/>
    <mergeCell ref="C111:C134"/>
    <mergeCell ref="N90:Q90"/>
    <mergeCell ref="H127:I128"/>
    <mergeCell ref="A88:I88"/>
    <mergeCell ref="F121:G122"/>
    <mergeCell ref="D121:E122"/>
    <mergeCell ref="H121:I122"/>
    <mergeCell ref="D93:G94"/>
    <mergeCell ref="D98:F98"/>
    <mergeCell ref="D99:F99"/>
    <mergeCell ref="H98:I102"/>
    <mergeCell ref="D100:F100"/>
    <mergeCell ref="M93:M94"/>
    <mergeCell ref="H89:I90"/>
    <mergeCell ref="H43:I43"/>
    <mergeCell ref="H42:I42"/>
    <mergeCell ref="H44:I44"/>
    <mergeCell ref="H45:I45"/>
    <mergeCell ref="D117:E118"/>
    <mergeCell ref="F117:G118"/>
    <mergeCell ref="H117:I118"/>
    <mergeCell ref="D79:G80"/>
    <mergeCell ref="H79:I80"/>
    <mergeCell ref="H61:I64"/>
    <mergeCell ref="D46:F46"/>
    <mergeCell ref="D56:G59"/>
    <mergeCell ref="H56:I59"/>
    <mergeCell ref="D65:G76"/>
    <mergeCell ref="C93:C94"/>
    <mergeCell ref="C89:C90"/>
    <mergeCell ref="D89:G89"/>
    <mergeCell ref="H84:I85"/>
    <mergeCell ref="H93:I94"/>
    <mergeCell ref="F115:G116"/>
    <mergeCell ref="H111:I112"/>
    <mergeCell ref="D110:G110"/>
    <mergeCell ref="H53:I54"/>
    <mergeCell ref="D48:G48"/>
    <mergeCell ref="A84:C85"/>
    <mergeCell ref="C55:J55"/>
    <mergeCell ref="C52:J52"/>
    <mergeCell ref="J89:J92"/>
    <mergeCell ref="J93:J94"/>
    <mergeCell ref="D95:G96"/>
    <mergeCell ref="C109:C110"/>
    <mergeCell ref="H95:I96"/>
    <mergeCell ref="C158:C163"/>
    <mergeCell ref="D165:G165"/>
    <mergeCell ref="H164:I165"/>
    <mergeCell ref="F133:G134"/>
    <mergeCell ref="H133:I134"/>
    <mergeCell ref="D133:E134"/>
    <mergeCell ref="J142:J143"/>
    <mergeCell ref="R141:S142"/>
    <mergeCell ref="N146:Q146"/>
    <mergeCell ref="M133:M134"/>
    <mergeCell ref="R147:S150"/>
    <mergeCell ref="R133:S134"/>
    <mergeCell ref="D148:G149"/>
    <mergeCell ref="H148:I149"/>
    <mergeCell ref="J127:J134"/>
    <mergeCell ref="J144:J153"/>
    <mergeCell ref="F127:G128"/>
    <mergeCell ref="D127:E128"/>
    <mergeCell ref="H131:I132"/>
    <mergeCell ref="F131:G132"/>
    <mergeCell ref="R127:S128"/>
    <mergeCell ref="R139:S140"/>
    <mergeCell ref="R135:S136"/>
    <mergeCell ref="N129:O130"/>
    <mergeCell ref="J158:J163"/>
    <mergeCell ref="N137:Q137"/>
    <mergeCell ref="N164:Q165"/>
    <mergeCell ref="C144:C147"/>
    <mergeCell ref="D144:G147"/>
    <mergeCell ref="J156:J157"/>
    <mergeCell ref="N143:Q143"/>
    <mergeCell ref="H109:I110"/>
    <mergeCell ref="F113:G114"/>
    <mergeCell ref="H113:I114"/>
    <mergeCell ref="D113:E114"/>
    <mergeCell ref="C98:C107"/>
    <mergeCell ref="N98:Q98"/>
    <mergeCell ref="R101:S104"/>
    <mergeCell ref="N103:Q103"/>
    <mergeCell ref="M137:M138"/>
    <mergeCell ref="H144:I147"/>
    <mergeCell ref="R137:S138"/>
    <mergeCell ref="M145:M146"/>
    <mergeCell ref="D150:G151"/>
    <mergeCell ref="R154:S155"/>
    <mergeCell ref="L133:L150"/>
    <mergeCell ref="L151:M152"/>
    <mergeCell ref="N145:Q145"/>
    <mergeCell ref="N133:Q133"/>
    <mergeCell ref="C152:C153"/>
    <mergeCell ref="C142:C143"/>
    <mergeCell ref="R111:S112"/>
    <mergeCell ref="N124:Q124"/>
    <mergeCell ref="AB103:AC104"/>
    <mergeCell ref="AD89:AD90"/>
    <mergeCell ref="H83:I83"/>
    <mergeCell ref="N125:Q125"/>
    <mergeCell ref="X116:AA116"/>
    <mergeCell ref="N119:Q119"/>
    <mergeCell ref="T89:T106"/>
    <mergeCell ref="N104:Q104"/>
    <mergeCell ref="N86:S87"/>
    <mergeCell ref="W101:W102"/>
    <mergeCell ref="V89:V106"/>
    <mergeCell ref="W91:W98"/>
    <mergeCell ref="H154:I155"/>
    <mergeCell ref="D168:G168"/>
    <mergeCell ref="D161:G161"/>
    <mergeCell ref="H150:I151"/>
    <mergeCell ref="D171:E172"/>
    <mergeCell ref="D163:G163"/>
    <mergeCell ref="H163:I163"/>
    <mergeCell ref="D135:G136"/>
    <mergeCell ref="J164:J169"/>
    <mergeCell ref="R145:S146"/>
    <mergeCell ref="L171:M172"/>
    <mergeCell ref="R156:S157"/>
    <mergeCell ref="N171:O172"/>
    <mergeCell ref="J171:J172"/>
    <mergeCell ref="D170:G170"/>
    <mergeCell ref="J137:J138"/>
    <mergeCell ref="P171:P172"/>
    <mergeCell ref="H156:I157"/>
    <mergeCell ref="N166:O167"/>
    <mergeCell ref="P166:P167"/>
    <mergeCell ref="N115:Q115"/>
    <mergeCell ref="N118:Q118"/>
    <mergeCell ref="M119:M120"/>
    <mergeCell ref="M123:M124"/>
    <mergeCell ref="M101:M104"/>
    <mergeCell ref="L107:M108"/>
    <mergeCell ref="M105:M106"/>
    <mergeCell ref="M113:M114"/>
    <mergeCell ref="M97:M98"/>
    <mergeCell ref="L156:M157"/>
    <mergeCell ref="N101:Q102"/>
    <mergeCell ref="N126:Q126"/>
    <mergeCell ref="D107:F107"/>
    <mergeCell ref="M139:M140"/>
    <mergeCell ref="P129:P130"/>
    <mergeCell ref="M115:M116"/>
    <mergeCell ref="N81:Q81"/>
    <mergeCell ref="M143:M144"/>
    <mergeCell ref="D154:G155"/>
    <mergeCell ref="J139:J141"/>
    <mergeCell ref="D137:G138"/>
    <mergeCell ref="N151:O152"/>
    <mergeCell ref="N142:Q142"/>
    <mergeCell ref="N147:Q150"/>
    <mergeCell ref="D156:G157"/>
    <mergeCell ref="J98:J107"/>
    <mergeCell ref="C97:J97"/>
    <mergeCell ref="J109:J110"/>
    <mergeCell ref="D131:E132"/>
    <mergeCell ref="L132:S132"/>
    <mergeCell ref="D109:G109"/>
    <mergeCell ref="D102:F102"/>
    <mergeCell ref="AB227:AC228"/>
    <mergeCell ref="W231:W232"/>
    <mergeCell ref="R79:S80"/>
    <mergeCell ref="AD111:AD128"/>
    <mergeCell ref="AD77:AD78"/>
    <mergeCell ref="X86:AA87"/>
    <mergeCell ref="X91:AA92"/>
    <mergeCell ref="V88:AC88"/>
    <mergeCell ref="X119:AA119"/>
    <mergeCell ref="X95:AA96"/>
    <mergeCell ref="V111:V128"/>
    <mergeCell ref="N97:Q97"/>
    <mergeCell ref="N116:Q116"/>
    <mergeCell ref="W89:W90"/>
    <mergeCell ref="R113:S114"/>
    <mergeCell ref="N121:Q121"/>
    <mergeCell ref="AD84:AD85"/>
    <mergeCell ref="AB79:AC80"/>
    <mergeCell ref="AB83:AC83"/>
    <mergeCell ref="W77:W78"/>
    <mergeCell ref="X77:AA77"/>
    <mergeCell ref="AB77:AC78"/>
    <mergeCell ref="N95:Q95"/>
    <mergeCell ref="N105:Q106"/>
    <mergeCell ref="W125:W126"/>
    <mergeCell ref="X125:AA125"/>
    <mergeCell ref="N84:O85"/>
    <mergeCell ref="T111:T128"/>
    <mergeCell ref="R107:S108"/>
    <mergeCell ref="Q84:Q85"/>
    <mergeCell ref="R84:S85"/>
    <mergeCell ref="T84:T85"/>
    <mergeCell ref="V198:AC198"/>
    <mergeCell ref="X101:AA102"/>
    <mergeCell ref="U84:W85"/>
    <mergeCell ref="X103:AA104"/>
    <mergeCell ref="X117:AA118"/>
    <mergeCell ref="X126:AA126"/>
    <mergeCell ref="W99:W100"/>
    <mergeCell ref="AB99:AC100"/>
    <mergeCell ref="X99:AA100"/>
    <mergeCell ref="V107:W108"/>
    <mergeCell ref="X107:Y108"/>
    <mergeCell ref="W115:W116"/>
    <mergeCell ref="X115:AA115"/>
    <mergeCell ref="W105:W106"/>
    <mergeCell ref="X84:Y85"/>
    <mergeCell ref="Z84:Z85"/>
    <mergeCell ref="U86:W87"/>
    <mergeCell ref="AB121:AC122"/>
    <mergeCell ref="AB84:AC85"/>
    <mergeCell ref="AA84:AA85"/>
    <mergeCell ref="AB123:AC124"/>
    <mergeCell ref="X111:AA111"/>
    <mergeCell ref="X122:AA122"/>
    <mergeCell ref="W113:W114"/>
    <mergeCell ref="W103:W104"/>
    <mergeCell ref="X97:AA98"/>
    <mergeCell ref="AB113:AC114"/>
    <mergeCell ref="X113:AA113"/>
    <mergeCell ref="AB86:AD87"/>
    <mergeCell ref="AB111:AC112"/>
    <mergeCell ref="X89:AA89"/>
    <mergeCell ref="X90:AA90"/>
    <mergeCell ref="AD195:AD196"/>
    <mergeCell ref="AA195:AA196"/>
    <mergeCell ref="R217:S218"/>
    <mergeCell ref="X227:AA227"/>
    <mergeCell ref="T181:T182"/>
    <mergeCell ref="D199:G200"/>
    <mergeCell ref="C201:C202"/>
    <mergeCell ref="C209:C210"/>
    <mergeCell ref="AA171:AA172"/>
    <mergeCell ref="R183:S184"/>
    <mergeCell ref="X226:AA226"/>
    <mergeCell ref="X215:AA216"/>
    <mergeCell ref="AB215:AC216"/>
    <mergeCell ref="Z195:Z196"/>
    <mergeCell ref="W187:W194"/>
    <mergeCell ref="X235:AA238"/>
    <mergeCell ref="AB233:AC234"/>
    <mergeCell ref="X234:AA234"/>
    <mergeCell ref="W229:W230"/>
    <mergeCell ref="X229:AA229"/>
    <mergeCell ref="AB229:AC230"/>
    <mergeCell ref="G171:G172"/>
    <mergeCell ref="H171:I172"/>
    <mergeCell ref="F171:F172"/>
    <mergeCell ref="D177:G178"/>
    <mergeCell ref="H177:I178"/>
    <mergeCell ref="J177:J178"/>
    <mergeCell ref="K173:M174"/>
    <mergeCell ref="L176:S176"/>
    <mergeCell ref="N199:Q200"/>
    <mergeCell ref="C215:C216"/>
    <mergeCell ref="D215:G216"/>
    <mergeCell ref="X258:AA259"/>
    <mergeCell ref="D182:G182"/>
    <mergeCell ref="C187:C188"/>
    <mergeCell ref="D187:G188"/>
    <mergeCell ref="H187:I188"/>
    <mergeCell ref="B217:C218"/>
    <mergeCell ref="D217:E218"/>
    <mergeCell ref="F217:F218"/>
    <mergeCell ref="G217:G218"/>
    <mergeCell ref="H217:I218"/>
    <mergeCell ref="V239:W240"/>
    <mergeCell ref="AB223:AC224"/>
    <mergeCell ref="X224:AA224"/>
    <mergeCell ref="W225:W226"/>
    <mergeCell ref="X225:AA225"/>
    <mergeCell ref="T239:T240"/>
    <mergeCell ref="M231:M232"/>
    <mergeCell ref="N231:Q232"/>
    <mergeCell ref="AB235:AC238"/>
    <mergeCell ref="W223:W224"/>
    <mergeCell ref="X187:AA194"/>
    <mergeCell ref="AB195:AC196"/>
    <mergeCell ref="B199:B216"/>
    <mergeCell ref="B177:B194"/>
    <mergeCell ref="C177:C178"/>
    <mergeCell ref="C181:C182"/>
    <mergeCell ref="M177:M178"/>
    <mergeCell ref="B198:I198"/>
    <mergeCell ref="H183:I184"/>
    <mergeCell ref="C185:C186"/>
    <mergeCell ref="D195:E196"/>
    <mergeCell ref="W235:W238"/>
    <mergeCell ref="R215:S216"/>
    <mergeCell ref="C237:C238"/>
    <mergeCell ref="D206:G206"/>
    <mergeCell ref="D214:G214"/>
    <mergeCell ref="T258:T259"/>
    <mergeCell ref="R189:S190"/>
    <mergeCell ref="C205:C206"/>
    <mergeCell ref="D205:G205"/>
    <mergeCell ref="H205:I206"/>
    <mergeCell ref="H199:I200"/>
    <mergeCell ref="T231:T238"/>
    <mergeCell ref="J222:J223"/>
    <mergeCell ref="H215:I216"/>
    <mergeCell ref="L207:M208"/>
    <mergeCell ref="Q207:Q208"/>
    <mergeCell ref="D222:G223"/>
    <mergeCell ref="H237:I238"/>
    <mergeCell ref="C233:C234"/>
    <mergeCell ref="D233:G234"/>
    <mergeCell ref="H233:I234"/>
    <mergeCell ref="L241:N242"/>
    <mergeCell ref="H203:I204"/>
    <mergeCell ref="N207:O208"/>
    <mergeCell ref="P207:P208"/>
    <mergeCell ref="J211:J216"/>
    <mergeCell ref="D209:G210"/>
    <mergeCell ref="D201:G202"/>
    <mergeCell ref="H201:I202"/>
    <mergeCell ref="N258:S259"/>
    <mergeCell ref="M189:M190"/>
    <mergeCell ref="C189:C194"/>
    <mergeCell ref="B195:C196"/>
    <mergeCell ref="AB258:AD259"/>
    <mergeCell ref="D235:G236"/>
    <mergeCell ref="L177:L194"/>
    <mergeCell ref="C183:C184"/>
    <mergeCell ref="D183:G184"/>
    <mergeCell ref="N201:Q202"/>
    <mergeCell ref="C203:C204"/>
    <mergeCell ref="D203:G204"/>
    <mergeCell ref="D224:G226"/>
    <mergeCell ref="B176:I176"/>
    <mergeCell ref="N177:Q178"/>
    <mergeCell ref="A171:C172"/>
    <mergeCell ref="R179:S180"/>
    <mergeCell ref="J181:J184"/>
    <mergeCell ref="J179:J180"/>
    <mergeCell ref="M179:M180"/>
    <mergeCell ref="C199:C200"/>
    <mergeCell ref="U258:W259"/>
    <mergeCell ref="D213:G213"/>
    <mergeCell ref="C211:C212"/>
    <mergeCell ref="D211:G212"/>
    <mergeCell ref="H211:I212"/>
    <mergeCell ref="M205:M206"/>
    <mergeCell ref="N205:Q206"/>
    <mergeCell ref="R205:S206"/>
    <mergeCell ref="K258:M259"/>
    <mergeCell ref="T191:T194"/>
    <mergeCell ref="N189:Q190"/>
    <mergeCell ref="R193:S194"/>
    <mergeCell ref="H189:I194"/>
    <mergeCell ref="M191:M192"/>
    <mergeCell ref="D185:G186"/>
    <mergeCell ref="C224:C226"/>
    <mergeCell ref="A161:B163"/>
    <mergeCell ref="A135:B155"/>
    <mergeCell ref="C148:C149"/>
    <mergeCell ref="P161:P162"/>
    <mergeCell ref="L170:M170"/>
    <mergeCell ref="C135:C136"/>
    <mergeCell ref="C137:C138"/>
    <mergeCell ref="H137:I138"/>
    <mergeCell ref="H142:I143"/>
    <mergeCell ref="H139:I141"/>
    <mergeCell ref="D169:G169"/>
    <mergeCell ref="H166:I169"/>
    <mergeCell ref="C164:C165"/>
    <mergeCell ref="C150:C151"/>
    <mergeCell ref="H158:I159"/>
    <mergeCell ref="D142:G143"/>
    <mergeCell ref="D166:G166"/>
    <mergeCell ref="D167:G167"/>
    <mergeCell ref="H162:I162"/>
    <mergeCell ref="H152:I153"/>
    <mergeCell ref="N136:Q136"/>
    <mergeCell ref="C166:C169"/>
    <mergeCell ref="H161:I161"/>
    <mergeCell ref="C154:C155"/>
    <mergeCell ref="D162:G162"/>
    <mergeCell ref="N159:Q160"/>
    <mergeCell ref="D160:G160"/>
    <mergeCell ref="D164:G164"/>
    <mergeCell ref="H160:I160"/>
    <mergeCell ref="C156:C157"/>
    <mergeCell ref="D158:G159"/>
    <mergeCell ref="X135:AA135"/>
    <mergeCell ref="X129:Y130"/>
    <mergeCell ref="AB141:AC141"/>
    <mergeCell ref="M147:M150"/>
    <mergeCell ref="X154:AA155"/>
    <mergeCell ref="AB154:AC155"/>
    <mergeCell ref="R161:S162"/>
    <mergeCell ref="T161:T162"/>
    <mergeCell ref="X134:AA134"/>
    <mergeCell ref="T166:T167"/>
    <mergeCell ref="R151:S152"/>
    <mergeCell ref="X139:AA139"/>
    <mergeCell ref="AB136:AC136"/>
    <mergeCell ref="X138:AA138"/>
    <mergeCell ref="J185:J186"/>
    <mergeCell ref="R187:S188"/>
    <mergeCell ref="F195:F196"/>
    <mergeCell ref="T183:T184"/>
    <mergeCell ref="R177:S178"/>
    <mergeCell ref="W177:W178"/>
    <mergeCell ref="G195:G196"/>
    <mergeCell ref="X173:AA174"/>
    <mergeCell ref="T151:T152"/>
    <mergeCell ref="D181:G181"/>
    <mergeCell ref="H195:I196"/>
    <mergeCell ref="M193:M194"/>
    <mergeCell ref="N193:Q194"/>
    <mergeCell ref="H185:I186"/>
    <mergeCell ref="J195:J196"/>
    <mergeCell ref="M185:M186"/>
    <mergeCell ref="D189:G194"/>
    <mergeCell ref="V176:AC176"/>
    <mergeCell ref="R115:S116"/>
    <mergeCell ref="R125:S126"/>
    <mergeCell ref="W123:W124"/>
    <mergeCell ref="X120:AA120"/>
    <mergeCell ref="W117:W118"/>
    <mergeCell ref="T107:T108"/>
    <mergeCell ref="M89:M90"/>
    <mergeCell ref="M91:M92"/>
    <mergeCell ref="M121:M122"/>
    <mergeCell ref="M125:M126"/>
    <mergeCell ref="V132:AC132"/>
    <mergeCell ref="R95:S96"/>
    <mergeCell ref="R97:S98"/>
    <mergeCell ref="N99:Q100"/>
    <mergeCell ref="A164:B169"/>
    <mergeCell ref="A158:B160"/>
    <mergeCell ref="A170:B170"/>
    <mergeCell ref="A156:B157"/>
    <mergeCell ref="J154:J155"/>
    <mergeCell ref="N139:Q139"/>
    <mergeCell ref="H135:I136"/>
    <mergeCell ref="H170:I170"/>
    <mergeCell ref="R129:S130"/>
    <mergeCell ref="L166:M167"/>
    <mergeCell ref="L159:M160"/>
    <mergeCell ref="X149:AA150"/>
    <mergeCell ref="AB149:AC150"/>
    <mergeCell ref="X144:Y144"/>
    <mergeCell ref="T133:T150"/>
    <mergeCell ref="Q151:Q152"/>
    <mergeCell ref="AA166:AA167"/>
    <mergeCell ref="N138:Q138"/>
    <mergeCell ref="N65:Q76"/>
    <mergeCell ref="AB125:AC126"/>
    <mergeCell ref="AB119:AC120"/>
    <mergeCell ref="X67:Y68"/>
    <mergeCell ref="R65:S76"/>
    <mergeCell ref="T65:T76"/>
    <mergeCell ref="T86:T87"/>
    <mergeCell ref="X121:AA121"/>
    <mergeCell ref="X112:AA112"/>
    <mergeCell ref="X93:AA94"/>
    <mergeCell ref="R105:S106"/>
    <mergeCell ref="W119:W120"/>
    <mergeCell ref="AB97:AC98"/>
    <mergeCell ref="AB89:AC90"/>
    <mergeCell ref="V110:AC110"/>
    <mergeCell ref="AB101:AC102"/>
    <mergeCell ref="Z107:Z108"/>
    <mergeCell ref="U83:V83"/>
    <mergeCell ref="AB105:AC106"/>
    <mergeCell ref="W111:W112"/>
    <mergeCell ref="R77:S78"/>
    <mergeCell ref="R119:S120"/>
    <mergeCell ref="N89:Q89"/>
    <mergeCell ref="N120:Q120"/>
    <mergeCell ref="R91:S92"/>
    <mergeCell ref="N93:Q94"/>
    <mergeCell ref="R93:S94"/>
    <mergeCell ref="N107:O108"/>
    <mergeCell ref="X105:AA105"/>
    <mergeCell ref="X106:AA106"/>
    <mergeCell ref="N92:Q92"/>
    <mergeCell ref="N117:Q117"/>
    <mergeCell ref="AB42:AC42"/>
    <mergeCell ref="X48:Z48"/>
    <mergeCell ref="T53:T54"/>
    <mergeCell ref="W53:W54"/>
    <mergeCell ref="AB53:AC54"/>
    <mergeCell ref="AD56:AD57"/>
    <mergeCell ref="C56:C59"/>
    <mergeCell ref="C77:C78"/>
    <mergeCell ref="X81:AA82"/>
    <mergeCell ref="AB81:AC82"/>
    <mergeCell ref="R47:S47"/>
    <mergeCell ref="AB91:AC92"/>
    <mergeCell ref="AB93:AC94"/>
    <mergeCell ref="AB95:AC96"/>
    <mergeCell ref="D129:E130"/>
    <mergeCell ref="X83:AA83"/>
    <mergeCell ref="X73:Y73"/>
    <mergeCell ref="X74:Y74"/>
    <mergeCell ref="X75:Y75"/>
    <mergeCell ref="Z73:AA73"/>
    <mergeCell ref="Z74:AA74"/>
    <mergeCell ref="Z75:AA75"/>
    <mergeCell ref="X65:Y66"/>
    <mergeCell ref="Z65:AA66"/>
    <mergeCell ref="X71:Y72"/>
    <mergeCell ref="D83:G83"/>
    <mergeCell ref="U79:V80"/>
    <mergeCell ref="U81:V82"/>
    <mergeCell ref="T77:T78"/>
    <mergeCell ref="N82:Q82"/>
    <mergeCell ref="U77:V78"/>
    <mergeCell ref="N78:Q78"/>
    <mergeCell ref="R45:S45"/>
    <mergeCell ref="D47:F47"/>
    <mergeCell ref="D49:G49"/>
    <mergeCell ref="D44:F44"/>
    <mergeCell ref="X43:Z43"/>
    <mergeCell ref="X44:Z44"/>
    <mergeCell ref="X45:Z45"/>
    <mergeCell ref="R43:S43"/>
    <mergeCell ref="C42:C47"/>
    <mergeCell ref="R42:S42"/>
    <mergeCell ref="D42:G42"/>
    <mergeCell ref="J53:J54"/>
    <mergeCell ref="D77:G78"/>
    <mergeCell ref="H77:I78"/>
    <mergeCell ref="N79:Q80"/>
    <mergeCell ref="R81:S82"/>
    <mergeCell ref="J77:J78"/>
    <mergeCell ref="M77:M78"/>
    <mergeCell ref="N77:Q77"/>
    <mergeCell ref="X42:AA42"/>
    <mergeCell ref="X69:Y70"/>
    <mergeCell ref="M61:M64"/>
    <mergeCell ref="M58:M59"/>
    <mergeCell ref="C81:C82"/>
    <mergeCell ref="D81:G82"/>
    <mergeCell ref="H81:I82"/>
    <mergeCell ref="M81:M82"/>
    <mergeCell ref="C60:J60"/>
    <mergeCell ref="M60:T60"/>
    <mergeCell ref="W60:AD60"/>
    <mergeCell ref="C61:C64"/>
    <mergeCell ref="D61:G64"/>
    <mergeCell ref="C22:C30"/>
    <mergeCell ref="D22:G30"/>
    <mergeCell ref="H22:I30"/>
    <mergeCell ref="J22:J30"/>
    <mergeCell ref="C31:J31"/>
    <mergeCell ref="M31:T31"/>
    <mergeCell ref="W31:AD31"/>
    <mergeCell ref="R26:S26"/>
    <mergeCell ref="D50:G50"/>
    <mergeCell ref="C21:J21"/>
    <mergeCell ref="N28:Q28"/>
    <mergeCell ref="R28:S28"/>
    <mergeCell ref="N22:Q22"/>
    <mergeCell ref="N23:Q23"/>
    <mergeCell ref="R51:S51"/>
    <mergeCell ref="N51:Q51"/>
    <mergeCell ref="X33:AA33"/>
    <mergeCell ref="X35:AA35"/>
    <mergeCell ref="X37:AA37"/>
    <mergeCell ref="AD42:AD51"/>
    <mergeCell ref="M41:T41"/>
    <mergeCell ref="X51:Z51"/>
    <mergeCell ref="AB47:AC47"/>
    <mergeCell ref="T24:T27"/>
    <mergeCell ref="K42:L43"/>
    <mergeCell ref="D51:G51"/>
    <mergeCell ref="N47:P47"/>
    <mergeCell ref="N44:P44"/>
    <mergeCell ref="J42:J51"/>
    <mergeCell ref="M42:M51"/>
    <mergeCell ref="N42:Q42"/>
    <mergeCell ref="T42:T51"/>
    <mergeCell ref="W41:AD41"/>
    <mergeCell ref="AB48:AC48"/>
    <mergeCell ref="AD58:AD59"/>
    <mergeCell ref="U42:V43"/>
    <mergeCell ref="R27:S27"/>
    <mergeCell ref="N24:Q24"/>
    <mergeCell ref="X49:Z49"/>
    <mergeCell ref="N49:P49"/>
    <mergeCell ref="R49:S49"/>
    <mergeCell ref="R50:S50"/>
    <mergeCell ref="R53:S54"/>
    <mergeCell ref="N45:P45"/>
    <mergeCell ref="AB45:AC45"/>
    <mergeCell ref="X36:AA36"/>
    <mergeCell ref="AB49:AC49"/>
    <mergeCell ref="X63:AA64"/>
    <mergeCell ref="X46:Z46"/>
    <mergeCell ref="X53:AA54"/>
    <mergeCell ref="M52:T52"/>
    <mergeCell ref="W52:AD52"/>
    <mergeCell ref="M53:M54"/>
    <mergeCell ref="R32:S34"/>
    <mergeCell ref="AB51:AC51"/>
    <mergeCell ref="N53:Q54"/>
    <mergeCell ref="AB43:AC43"/>
    <mergeCell ref="AB44:AC44"/>
    <mergeCell ref="R35:S40"/>
    <mergeCell ref="X47:Z47"/>
    <mergeCell ref="X50:Z50"/>
    <mergeCell ref="M24:M27"/>
    <mergeCell ref="M29:M30"/>
    <mergeCell ref="W55:AD55"/>
    <mergeCell ref="AD53:AD54"/>
    <mergeCell ref="R25:S25"/>
    <mergeCell ref="M21:T21"/>
    <mergeCell ref="W21:AD21"/>
    <mergeCell ref="W38:W39"/>
    <mergeCell ref="X38:AA39"/>
    <mergeCell ref="X32:AA32"/>
    <mergeCell ref="X34:AA34"/>
    <mergeCell ref="AB34:AC34"/>
    <mergeCell ref="AB38:AC40"/>
    <mergeCell ref="X40:AA40"/>
    <mergeCell ref="R24:S24"/>
    <mergeCell ref="AD17:AD20"/>
    <mergeCell ref="N20:Q20"/>
    <mergeCell ref="AB50:AC50"/>
    <mergeCell ref="K8:L20"/>
    <mergeCell ref="D11:G20"/>
    <mergeCell ref="H11:I20"/>
    <mergeCell ref="J11:J20"/>
    <mergeCell ref="X17:AA19"/>
    <mergeCell ref="AB17:AC19"/>
    <mergeCell ref="W11:W20"/>
    <mergeCell ref="X11:AA14"/>
    <mergeCell ref="AB11:AC14"/>
    <mergeCell ref="N12:O12"/>
    <mergeCell ref="P12:Q12"/>
    <mergeCell ref="N13:O13"/>
    <mergeCell ref="P13:Q13"/>
    <mergeCell ref="D43:F43"/>
    <mergeCell ref="AB46:AC46"/>
    <mergeCell ref="R8:S9"/>
    <mergeCell ref="T8:T9"/>
    <mergeCell ref="AD2:AD7"/>
    <mergeCell ref="R29:S30"/>
    <mergeCell ref="AD38:AD40"/>
    <mergeCell ref="AD22:AD30"/>
    <mergeCell ref="M22:M23"/>
    <mergeCell ref="T22:T23"/>
    <mergeCell ref="R22:S23"/>
    <mergeCell ref="AB32:AC32"/>
    <mergeCell ref="M32:M34"/>
    <mergeCell ref="N26:Q26"/>
    <mergeCell ref="T32:T40"/>
    <mergeCell ref="AD32:AD37"/>
    <mergeCell ref="AB35:AC37"/>
    <mergeCell ref="AB33:AC33"/>
    <mergeCell ref="T29:T30"/>
    <mergeCell ref="N29:Q29"/>
    <mergeCell ref="N30:Q30"/>
    <mergeCell ref="X22:AA30"/>
    <mergeCell ref="AB22:AC30"/>
    <mergeCell ref="N27:Q27"/>
    <mergeCell ref="W22:W30"/>
    <mergeCell ref="N35:Q37"/>
    <mergeCell ref="N38:Q40"/>
    <mergeCell ref="W35:W37"/>
    <mergeCell ref="M35:M40"/>
    <mergeCell ref="N25:Q25"/>
    <mergeCell ref="AB15:AC16"/>
    <mergeCell ref="N17:Q19"/>
    <mergeCell ref="R17:S19"/>
    <mergeCell ref="R20:S20"/>
    <mergeCell ref="N32:Q34"/>
    <mergeCell ref="N8:Q9"/>
    <mergeCell ref="X8:AA8"/>
    <mergeCell ref="M11:M19"/>
    <mergeCell ref="N11:Q11"/>
    <mergeCell ref="R11:S16"/>
    <mergeCell ref="C8:C9"/>
    <mergeCell ref="M4:M5"/>
    <mergeCell ref="N4:Q4"/>
    <mergeCell ref="D4:G4"/>
    <mergeCell ref="X20:AA20"/>
    <mergeCell ref="C11:C20"/>
    <mergeCell ref="R4:S5"/>
    <mergeCell ref="W2:W3"/>
    <mergeCell ref="X2:AA2"/>
    <mergeCell ref="AB2:AC3"/>
    <mergeCell ref="N6:Q7"/>
    <mergeCell ref="AD8:AD9"/>
    <mergeCell ref="T11:T20"/>
    <mergeCell ref="D8:G9"/>
    <mergeCell ref="P14:Q14"/>
    <mergeCell ref="AD11:AD16"/>
    <mergeCell ref="N14:O14"/>
    <mergeCell ref="AB20:AC20"/>
    <mergeCell ref="N16:O16"/>
    <mergeCell ref="P16:Q16"/>
    <mergeCell ref="N15:Q15"/>
    <mergeCell ref="X15:AA16"/>
    <mergeCell ref="R6:S7"/>
    <mergeCell ref="D3:G3"/>
    <mergeCell ref="H3:I3"/>
    <mergeCell ref="N3:Q3"/>
    <mergeCell ref="X3:AA3"/>
    <mergeCell ref="H4:I4"/>
    <mergeCell ref="J2:J7"/>
    <mergeCell ref="T2:T7"/>
    <mergeCell ref="W4:W5"/>
    <mergeCell ref="X4:AA4"/>
    <mergeCell ref="AB4:AC5"/>
    <mergeCell ref="D2:G2"/>
    <mergeCell ref="H2:I2"/>
    <mergeCell ref="M2:M3"/>
    <mergeCell ref="N2:Q2"/>
    <mergeCell ref="R2:S3"/>
    <mergeCell ref="AB8:AC8"/>
    <mergeCell ref="H8:I9"/>
    <mergeCell ref="J8:J9"/>
    <mergeCell ref="X9:AA9"/>
    <mergeCell ref="AB9:AC9"/>
    <mergeCell ref="A38:B38"/>
    <mergeCell ref="A39:B39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65:B76"/>
    <mergeCell ref="A81:B82"/>
    <mergeCell ref="A79:B80"/>
    <mergeCell ref="A77:B78"/>
    <mergeCell ref="C65:C76"/>
    <mergeCell ref="A83:B83"/>
    <mergeCell ref="A1:I1"/>
    <mergeCell ref="A2:B7"/>
    <mergeCell ref="X6:AA6"/>
    <mergeCell ref="AB6:AC6"/>
    <mergeCell ref="D7:G7"/>
    <mergeCell ref="H7:I7"/>
    <mergeCell ref="X7:AA7"/>
    <mergeCell ref="AB7:AC7"/>
    <mergeCell ref="D5:G5"/>
    <mergeCell ref="H5:I5"/>
    <mergeCell ref="N5:Q5"/>
    <mergeCell ref="X5:AA5"/>
    <mergeCell ref="D6:G6"/>
    <mergeCell ref="H6:I6"/>
    <mergeCell ref="K1:S1"/>
    <mergeCell ref="U1:AC1"/>
    <mergeCell ref="M6:M7"/>
    <mergeCell ref="K2:L7"/>
    <mergeCell ref="U2:V7"/>
    <mergeCell ref="U8:V20"/>
    <mergeCell ref="C10:J10"/>
    <mergeCell ref="M10:T10"/>
    <mergeCell ref="W10:AD10"/>
    <mergeCell ref="M8:M9"/>
    <mergeCell ref="A8:B20"/>
    <mergeCell ref="A45:B46"/>
    <mergeCell ref="D32:G40"/>
    <mergeCell ref="H32:I40"/>
    <mergeCell ref="J32:J40"/>
    <mergeCell ref="C41:J41"/>
    <mergeCell ref="C32:C40"/>
    <mergeCell ref="H65:I76"/>
    <mergeCell ref="A42:B43"/>
    <mergeCell ref="F84:F85"/>
    <mergeCell ref="J65:J76"/>
    <mergeCell ref="J61:J64"/>
    <mergeCell ref="A37:B37"/>
    <mergeCell ref="A40:B40"/>
    <mergeCell ref="K65:L76"/>
    <mergeCell ref="Z76:AA76"/>
    <mergeCell ref="W65:W76"/>
    <mergeCell ref="M65:M76"/>
    <mergeCell ref="AD73:AD76"/>
    <mergeCell ref="U65:V76"/>
    <mergeCell ref="AB73:AC73"/>
    <mergeCell ref="R58:S59"/>
    <mergeCell ref="W58:W59"/>
    <mergeCell ref="T58:T59"/>
    <mergeCell ref="AB65:AC66"/>
    <mergeCell ref="Z71:AA72"/>
    <mergeCell ref="AB71:AC72"/>
    <mergeCell ref="W61:W62"/>
    <mergeCell ref="X61:AA62"/>
    <mergeCell ref="N61:Q64"/>
    <mergeCell ref="A48:B48"/>
    <mergeCell ref="A49:B49"/>
    <mergeCell ref="A50:B50"/>
    <mergeCell ref="A51:B51"/>
    <mergeCell ref="M55:T55"/>
    <mergeCell ref="W63:W64"/>
    <mergeCell ref="H48:I51"/>
    <mergeCell ref="C53:C54"/>
    <mergeCell ref="D53:G54"/>
    <mergeCell ref="W42:W50"/>
    <mergeCell ref="H46:I46"/>
    <mergeCell ref="N43:P43"/>
    <mergeCell ref="R46:S46"/>
    <mergeCell ref="V249:W252"/>
    <mergeCell ref="X249:Y250"/>
    <mergeCell ref="Z249:Z250"/>
    <mergeCell ref="AA249:AA252"/>
    <mergeCell ref="X251:Y252"/>
    <mergeCell ref="Z251:Z252"/>
    <mergeCell ref="AB187:AC194"/>
    <mergeCell ref="X181:AA182"/>
    <mergeCell ref="V177:V194"/>
    <mergeCell ref="W183:W184"/>
    <mergeCell ref="W179:W180"/>
    <mergeCell ref="X247:Y248"/>
    <mergeCell ref="Z247:Z248"/>
    <mergeCell ref="AB107:AC108"/>
    <mergeCell ref="X127:AA128"/>
    <mergeCell ref="N48:P48"/>
    <mergeCell ref="R48:S48"/>
    <mergeCell ref="D45:F45"/>
    <mergeCell ref="N46:P46"/>
    <mergeCell ref="H47:I47"/>
    <mergeCell ref="N50:P50"/>
    <mergeCell ref="C48:C51"/>
    <mergeCell ref="R44:S44"/>
    <mergeCell ref="AD61:AD64"/>
    <mergeCell ref="R56:S57"/>
    <mergeCell ref="T56:T57"/>
    <mergeCell ref="W56:W57"/>
    <mergeCell ref="AB75:AC75"/>
    <mergeCell ref="AB76:AC76"/>
    <mergeCell ref="X56:AA57"/>
    <mergeCell ref="AB67:AC68"/>
    <mergeCell ref="AB69:AC70"/>
    <mergeCell ref="AB56:AC57"/>
    <mergeCell ref="X58:AA59"/>
    <mergeCell ref="AB61:AC62"/>
    <mergeCell ref="AB63:AC64"/>
    <mergeCell ref="R61:S64"/>
    <mergeCell ref="T61:T64"/>
    <mergeCell ref="AB58:AC59"/>
    <mergeCell ref="AD91:AD98"/>
    <mergeCell ref="Z67:AA68"/>
    <mergeCell ref="Z69:AA70"/>
    <mergeCell ref="AD65:AD72"/>
    <mergeCell ref="W79:W80"/>
    <mergeCell ref="X79:AA80"/>
    <mergeCell ref="X78:AA78"/>
    <mergeCell ref="W81:W82"/>
    <mergeCell ref="AD79:AD82"/>
    <mergeCell ref="T79:T82"/>
    <mergeCell ref="AB74:AC74"/>
    <mergeCell ref="X76:Y76"/>
    <mergeCell ref="R89:S90"/>
    <mergeCell ref="AH247:AI247"/>
    <mergeCell ref="AG215:AH216"/>
    <mergeCell ref="AI205:AJ206"/>
    <mergeCell ref="AI219:AJ220"/>
    <mergeCell ref="V241:AD242"/>
    <mergeCell ref="AG105:AH106"/>
    <mergeCell ref="AI105:AJ106"/>
    <mergeCell ref="AG127:AH128"/>
    <mergeCell ref="AI127:AJ128"/>
    <mergeCell ref="AG149:AH150"/>
    <mergeCell ref="AI149:AJ150"/>
    <mergeCell ref="AG154:AH155"/>
    <mergeCell ref="AI154:AJ155"/>
    <mergeCell ref="AG159:AH160"/>
    <mergeCell ref="AI159:AJ160"/>
    <mergeCell ref="AG164:AH165"/>
    <mergeCell ref="AI164:AJ165"/>
    <mergeCell ref="AG169:AH170"/>
    <mergeCell ref="AI169:AJ170"/>
    <mergeCell ref="AG193:AH194"/>
    <mergeCell ref="AI193:AJ194"/>
    <mergeCell ref="AB171:AC172"/>
    <mergeCell ref="AD171:AD172"/>
    <mergeCell ref="V245:W248"/>
    <mergeCell ref="X245:Y246"/>
    <mergeCell ref="Z245:Z246"/>
    <mergeCell ref="AA245:AA248"/>
    <mergeCell ref="W127:W128"/>
    <mergeCell ref="AA107:AA108"/>
    <mergeCell ref="AD107:AD108"/>
    <mergeCell ref="AD99:AD106"/>
    <mergeCell ref="AD177:AD194"/>
    <mergeCell ref="AB159:AC160"/>
    <mergeCell ref="X171:Y172"/>
    <mergeCell ref="AB173:AD174"/>
    <mergeCell ref="R219:S220"/>
    <mergeCell ref="AB185:AC186"/>
    <mergeCell ref="N219:Q219"/>
    <mergeCell ref="N215:Q216"/>
    <mergeCell ref="X239:Y240"/>
    <mergeCell ref="M181:M182"/>
    <mergeCell ref="H222:I223"/>
    <mergeCell ref="H181:I182"/>
    <mergeCell ref="C179:C180"/>
    <mergeCell ref="D179:G180"/>
    <mergeCell ref="H179:I180"/>
    <mergeCell ref="X177:AA178"/>
    <mergeCell ref="T177:T178"/>
    <mergeCell ref="V171:W172"/>
    <mergeCell ref="T173:T174"/>
    <mergeCell ref="N187:Q188"/>
    <mergeCell ref="R195:S196"/>
    <mergeCell ref="R191:S192"/>
    <mergeCell ref="X185:AA186"/>
    <mergeCell ref="N195:O196"/>
    <mergeCell ref="P195:P196"/>
    <mergeCell ref="Q195:Q196"/>
    <mergeCell ref="W181:W182"/>
    <mergeCell ref="T195:T196"/>
    <mergeCell ref="T185:T188"/>
    <mergeCell ref="V195:W196"/>
    <mergeCell ref="X195:Y196"/>
    <mergeCell ref="R207:S208"/>
    <mergeCell ref="J187:J194"/>
  </mergeCells>
  <phoneticPr fontId="1"/>
  <hyperlinks>
    <hyperlink ref="H56:I59" location="BS!R177" display="BS!R177" xr:uid="{00000000-0004-0000-0100-000000000000}"/>
    <hyperlink ref="D84:E85" location="BS!H220" display="BS!H220" xr:uid="{00000000-0004-0000-0100-000001000000}"/>
    <hyperlink ref="R24:S24" location="BS!AB91" display="BS!AB91" xr:uid="{00000000-0004-0000-0100-000002000000}"/>
    <hyperlink ref="R25:S25" location="BS!AB93" display="BS!AB93" xr:uid="{00000000-0004-0000-0100-000003000000}"/>
    <hyperlink ref="R26:S26" location="BS!AB95" display="BS!AB95" xr:uid="{00000000-0004-0000-0100-000004000000}"/>
    <hyperlink ref="R27:S27" location="BS!AB97" display="BS!AB97" xr:uid="{00000000-0004-0000-0100-000005000000}"/>
    <hyperlink ref="H77:I78" location="BS!H222" display="BS!H222" xr:uid="{00000000-0004-0000-0100-000006000000}"/>
    <hyperlink ref="R53:S54" location="BS!H179" display="BS!H179" xr:uid="{00000000-0004-0000-0100-000007000000}"/>
    <hyperlink ref="R56:S57" location="BS!R181" display="BS!R181" xr:uid="{00000000-0004-0000-0100-000008000000}"/>
    <hyperlink ref="R58:S59" location="BS!R183" display="BS!R183" xr:uid="{00000000-0004-0000-0100-000009000000}"/>
    <hyperlink ref="R77:S78" location="BS!H224" display="BS!H224" xr:uid="{00000000-0004-0000-0100-00000A000000}"/>
    <hyperlink ref="AB77:AC78" location="BS!H227" display="BS!H227" xr:uid="{00000000-0004-0000-0100-00000B000000}"/>
    <hyperlink ref="AB53:AC54" location="BS!H185" display="BS!H185" xr:uid="{00000000-0004-0000-0100-00000C000000}"/>
    <hyperlink ref="AB56:AC57" location="BS!R189" display="BS!R189" xr:uid="{00000000-0004-0000-0100-00000D000000}"/>
    <hyperlink ref="AB58:AC59" location="BS!H209" display="BS!H209" xr:uid="{00000000-0004-0000-0100-00000E000000}"/>
    <hyperlink ref="AB67:AC68" location="BS!X107" display="BS!X107" xr:uid="{00000000-0004-0000-0100-00000F000000}"/>
    <hyperlink ref="H113:I114" location="BS!N107" display="BS!N107" xr:uid="{00000000-0004-0000-0100-000010000000}"/>
    <hyperlink ref="H115:I116" location="BS!N129" display="BS!N129" xr:uid="{00000000-0004-0000-0100-000011000000}"/>
    <hyperlink ref="H121:I122" location="BS!X107" display="BS!X107" xr:uid="{00000000-0004-0000-0100-000012000000}"/>
    <hyperlink ref="H123:I124" location="BS!AB69" display="BS!AB69" xr:uid="{00000000-0004-0000-0100-000013000000}"/>
    <hyperlink ref="H125:I126" location="BS!AB71" display="BS!AB71" xr:uid="{00000000-0004-0000-0100-000014000000}"/>
    <hyperlink ref="H144:I147" location="BS!H229" display="BS!H229" xr:uid="{00000000-0004-0000-0100-000015000000}"/>
    <hyperlink ref="H148:I149" location="BS!H233" display="BS!H233" xr:uid="{00000000-0004-0000-0100-000016000000}"/>
    <hyperlink ref="H150:I151" location="BS!H235" display="BS!H235" xr:uid="{00000000-0004-0000-0100-000017000000}"/>
    <hyperlink ref="H152:I153" location="BS!H237" display="BS!H237" xr:uid="{00000000-0004-0000-0100-000018000000}"/>
    <hyperlink ref="H154:I155" location="BS!H239" display="BS!H239" xr:uid="{00000000-0004-0000-0100-000019000000}"/>
    <hyperlink ref="H156:I157" location="BS!D241" display="BS!D241" xr:uid="{00000000-0004-0000-0100-00001A000000}"/>
    <hyperlink ref="H142:I143" location="BS!H227" display="BS!H227" xr:uid="{00000000-0004-0000-0100-00001B000000}"/>
    <hyperlink ref="H139:I141" location="BS!H224" display="BS!H224" xr:uid="{00000000-0004-0000-0100-00001C000000}"/>
    <hyperlink ref="H137:I138" location="BS!H222" display="BS!H222" xr:uid="{00000000-0004-0000-0100-00001D000000}"/>
    <hyperlink ref="H135:I136" location="BS!H220" display="BS!H220" xr:uid="{00000000-0004-0000-0100-00001E000000}"/>
    <hyperlink ref="F123:G124" location="BS!Z69" display="BS!Z69" xr:uid="{00000000-0004-0000-0100-00001F000000}"/>
    <hyperlink ref="F125:G126" location="BS!Z71" display="BS!Z71" xr:uid="{00000000-0004-0000-0100-000020000000}"/>
    <hyperlink ref="R22:S23" location="BS!AB89" display="BS!AB89" xr:uid="{00000000-0004-0000-0100-000021000000}"/>
    <hyperlink ref="J93:J94" location="BS!J239" display="※" xr:uid="{00000000-0004-0000-0100-000022000000}"/>
  </hyperlinks>
  <pageMargins left="0.51181102362204722" right="0.31496062992125984" top="0.39370078740157483" bottom="0.39370078740157483" header="0.11811023622047245" footer="0.11811023622047245"/>
  <pageSetup paperSize="9" scale="60" fitToHeight="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A1:BH260"/>
  <sheetViews>
    <sheetView zoomScaleNormal="100" workbookViewId="0">
      <selection activeCell="AF102" sqref="AF102"/>
    </sheetView>
  </sheetViews>
  <sheetFormatPr baseColWidth="10" defaultColWidth="9" defaultRowHeight="14"/>
  <cols>
    <col min="1" max="1" width="6.6640625" style="1" customWidth="1"/>
    <col min="2" max="2" width="6.6640625" style="10" customWidth="1"/>
    <col min="3" max="3" width="5.6640625" style="2" customWidth="1"/>
    <col min="4" max="7" width="9" style="1"/>
    <col min="8" max="10" width="5.6640625" style="3" customWidth="1"/>
    <col min="11" max="11" width="6.6640625" style="3" customWidth="1"/>
    <col min="12" max="12" width="6.6640625" style="1" customWidth="1"/>
    <col min="13" max="13" width="5.6640625" style="10" customWidth="1"/>
    <col min="14" max="17" width="9" style="1"/>
    <col min="18" max="20" width="5.6640625" style="1" customWidth="1"/>
    <col min="21" max="22" width="6.6640625" style="1" customWidth="1"/>
    <col min="23" max="23" width="5.6640625" style="1" customWidth="1"/>
    <col min="24" max="27" width="9" style="1"/>
    <col min="28" max="30" width="5.6640625" style="1" customWidth="1"/>
    <col min="31" max="31" width="2.6640625" style="1" customWidth="1"/>
    <col min="32" max="16384" width="9" style="1"/>
  </cols>
  <sheetData>
    <row r="1" spans="1:38" s="10" customFormat="1" ht="10.5" customHeight="1">
      <c r="A1" s="1127" t="s">
        <v>495</v>
      </c>
      <c r="B1" s="1128"/>
      <c r="C1" s="1128"/>
      <c r="D1" s="1128"/>
      <c r="E1" s="1128"/>
      <c r="F1" s="1128"/>
      <c r="G1" s="1128"/>
      <c r="H1" s="1128"/>
      <c r="I1" s="1129"/>
      <c r="J1" s="49" t="s">
        <v>46</v>
      </c>
      <c r="K1" s="487" t="s">
        <v>417</v>
      </c>
      <c r="L1" s="488"/>
      <c r="M1" s="488"/>
      <c r="N1" s="488"/>
      <c r="O1" s="488"/>
      <c r="P1" s="488"/>
      <c r="Q1" s="488"/>
      <c r="R1" s="488"/>
      <c r="S1" s="489"/>
      <c r="T1" s="32" t="s">
        <v>46</v>
      </c>
      <c r="U1" s="496" t="s">
        <v>418</v>
      </c>
      <c r="V1" s="497"/>
      <c r="W1" s="497"/>
      <c r="X1" s="497"/>
      <c r="Y1" s="497"/>
      <c r="Z1" s="497"/>
      <c r="AA1" s="497"/>
      <c r="AB1" s="497"/>
      <c r="AC1" s="498"/>
      <c r="AD1" s="8" t="s">
        <v>46</v>
      </c>
      <c r="AG1" s="1"/>
      <c r="AH1" s="1"/>
      <c r="AI1" s="1"/>
      <c r="AJ1" s="1"/>
      <c r="AK1" s="1"/>
      <c r="AL1" s="1"/>
    </row>
    <row r="2" spans="1:38" ht="10.5" customHeight="1" thickBot="1">
      <c r="A2" s="1244"/>
      <c r="B2" s="1245"/>
      <c r="C2" s="1245"/>
      <c r="D2" s="1245"/>
      <c r="E2" s="1245"/>
      <c r="F2" s="1245"/>
      <c r="G2" s="1245"/>
      <c r="H2" s="1245"/>
      <c r="I2" s="1245"/>
      <c r="J2" s="1245"/>
      <c r="K2" s="1137" t="s">
        <v>0</v>
      </c>
      <c r="L2" s="1138"/>
      <c r="M2" s="1133" t="s">
        <v>1</v>
      </c>
      <c r="N2" s="1130" t="s">
        <v>363</v>
      </c>
      <c r="O2" s="1131"/>
      <c r="P2" s="1131"/>
      <c r="Q2" s="1132"/>
      <c r="R2" s="138"/>
      <c r="S2" s="139"/>
      <c r="T2" s="169"/>
      <c r="U2" s="924" t="s">
        <v>0</v>
      </c>
      <c r="V2" s="925"/>
      <c r="W2" s="959" t="s">
        <v>1</v>
      </c>
      <c r="X2" s="1130" t="s">
        <v>370</v>
      </c>
      <c r="Y2" s="1131"/>
      <c r="Z2" s="1131"/>
      <c r="AA2" s="1132"/>
      <c r="AB2" s="138"/>
      <c r="AC2" s="139"/>
      <c r="AD2" s="169"/>
    </row>
    <row r="3" spans="1:38" ht="10.5" customHeight="1">
      <c r="A3" s="1145" t="s">
        <v>498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39"/>
      <c r="L3" s="1140"/>
      <c r="M3" s="1134"/>
      <c r="N3" s="397"/>
      <c r="O3" s="398"/>
      <c r="P3" s="398"/>
      <c r="Q3" s="399"/>
      <c r="R3" s="174"/>
      <c r="S3" s="215"/>
      <c r="T3" s="170"/>
      <c r="U3" s="926"/>
      <c r="V3" s="927"/>
      <c r="W3" s="960"/>
      <c r="X3" s="397"/>
      <c r="Y3" s="398"/>
      <c r="Z3" s="398"/>
      <c r="AA3" s="399"/>
      <c r="AB3" s="174"/>
      <c r="AC3" s="215"/>
      <c r="AD3" s="170"/>
    </row>
    <row r="4" spans="1:38" ht="10.5" customHeight="1" thickBot="1">
      <c r="A4" s="1147"/>
      <c r="B4" s="1148"/>
      <c r="C4" s="1148"/>
      <c r="D4" s="1148"/>
      <c r="E4" s="1148"/>
      <c r="F4" s="1148"/>
      <c r="G4" s="1148"/>
      <c r="H4" s="1148"/>
      <c r="I4" s="1148"/>
      <c r="J4" s="1148"/>
      <c r="K4" s="1139"/>
      <c r="L4" s="1140"/>
      <c r="M4" s="1134"/>
      <c r="N4" s="323" t="s">
        <v>364</v>
      </c>
      <c r="O4" s="324"/>
      <c r="P4" s="324"/>
      <c r="Q4" s="325"/>
      <c r="R4" s="174"/>
      <c r="S4" s="215"/>
      <c r="T4" s="170"/>
      <c r="U4" s="926"/>
      <c r="V4" s="927"/>
      <c r="W4" s="960"/>
      <c r="X4" s="397"/>
      <c r="Y4" s="398"/>
      <c r="Z4" s="398"/>
      <c r="AA4" s="399"/>
      <c r="AB4" s="174"/>
      <c r="AC4" s="215"/>
      <c r="AD4" s="170"/>
    </row>
    <row r="5" spans="1:38" ht="10.5" customHeight="1">
      <c r="A5" s="1151" t="s">
        <v>0</v>
      </c>
      <c r="B5" s="1152"/>
      <c r="C5" s="1156" t="s">
        <v>1</v>
      </c>
      <c r="D5" s="323" t="s">
        <v>360</v>
      </c>
      <c r="E5" s="324"/>
      <c r="F5" s="324"/>
      <c r="G5" s="325"/>
      <c r="H5" s="174"/>
      <c r="I5" s="215"/>
      <c r="J5" s="248"/>
      <c r="K5" s="1139"/>
      <c r="L5" s="1140"/>
      <c r="M5" s="1134"/>
      <c r="N5" s="323"/>
      <c r="O5" s="324"/>
      <c r="P5" s="324"/>
      <c r="Q5" s="325"/>
      <c r="R5" s="174"/>
      <c r="S5" s="215"/>
      <c r="T5" s="170"/>
      <c r="U5" s="926"/>
      <c r="V5" s="927"/>
      <c r="W5" s="960"/>
      <c r="X5" s="400" t="s">
        <v>371</v>
      </c>
      <c r="Y5" s="401"/>
      <c r="Z5" s="401"/>
      <c r="AA5" s="402"/>
      <c r="AB5" s="174"/>
      <c r="AC5" s="215"/>
      <c r="AD5" s="170"/>
    </row>
    <row r="6" spans="1:38" ht="10.5" customHeight="1">
      <c r="A6" s="1151"/>
      <c r="B6" s="1152"/>
      <c r="C6" s="1156"/>
      <c r="D6" s="323"/>
      <c r="E6" s="324"/>
      <c r="F6" s="324"/>
      <c r="G6" s="325"/>
      <c r="H6" s="174"/>
      <c r="I6" s="215"/>
      <c r="J6" s="248"/>
      <c r="K6" s="1139"/>
      <c r="L6" s="1140"/>
      <c r="M6" s="1134"/>
      <c r="N6" s="400" t="s">
        <v>365</v>
      </c>
      <c r="O6" s="401"/>
      <c r="P6" s="401"/>
      <c r="Q6" s="402"/>
      <c r="R6" s="174"/>
      <c r="S6" s="215"/>
      <c r="T6" s="170"/>
      <c r="U6" s="926"/>
      <c r="V6" s="927"/>
      <c r="W6" s="960"/>
      <c r="X6" s="400"/>
      <c r="Y6" s="401"/>
      <c r="Z6" s="401"/>
      <c r="AA6" s="402"/>
      <c r="AB6" s="174"/>
      <c r="AC6" s="215"/>
      <c r="AD6" s="170"/>
    </row>
    <row r="7" spans="1:38" ht="10.5" customHeight="1">
      <c r="A7" s="1151"/>
      <c r="B7" s="1152"/>
      <c r="C7" s="1156"/>
      <c r="D7" s="323"/>
      <c r="E7" s="324"/>
      <c r="F7" s="324"/>
      <c r="G7" s="325"/>
      <c r="H7" s="174"/>
      <c r="I7" s="215"/>
      <c r="J7" s="248"/>
      <c r="K7" s="1141"/>
      <c r="L7" s="1142"/>
      <c r="M7" s="1135"/>
      <c r="N7" s="403"/>
      <c r="O7" s="404"/>
      <c r="P7" s="404"/>
      <c r="Q7" s="405"/>
      <c r="R7" s="176"/>
      <c r="S7" s="216"/>
      <c r="T7" s="171"/>
      <c r="U7" s="928"/>
      <c r="V7" s="929"/>
      <c r="W7" s="961"/>
      <c r="X7" s="403"/>
      <c r="Y7" s="404"/>
      <c r="Z7" s="404"/>
      <c r="AA7" s="405"/>
      <c r="AB7" s="176"/>
      <c r="AC7" s="216"/>
      <c r="AD7" s="171"/>
    </row>
    <row r="8" spans="1:38" ht="10.5" customHeight="1">
      <c r="A8" s="1151"/>
      <c r="B8" s="1152"/>
      <c r="C8" s="1156"/>
      <c r="D8" s="323"/>
      <c r="E8" s="324"/>
      <c r="F8" s="324"/>
      <c r="G8" s="325"/>
      <c r="H8" s="174"/>
      <c r="I8" s="215"/>
      <c r="J8" s="248"/>
      <c r="K8" s="1137" t="s">
        <v>53</v>
      </c>
      <c r="L8" s="1138"/>
      <c r="M8" s="1133" t="s">
        <v>1</v>
      </c>
      <c r="N8" s="1130"/>
      <c r="O8" s="1131"/>
      <c r="P8" s="1131"/>
      <c r="Q8" s="1132"/>
      <c r="R8" s="138"/>
      <c r="S8" s="139"/>
      <c r="T8" s="986"/>
      <c r="U8" s="924" t="s">
        <v>53</v>
      </c>
      <c r="V8" s="925"/>
      <c r="W8" s="959" t="s">
        <v>1</v>
      </c>
      <c r="X8" s="143"/>
      <c r="Y8" s="144"/>
      <c r="Z8" s="144"/>
      <c r="AA8" s="145"/>
      <c r="AB8" s="138"/>
      <c r="AC8" s="139"/>
      <c r="AD8" s="298"/>
    </row>
    <row r="9" spans="1:38" ht="10.5" customHeight="1">
      <c r="A9" s="1151"/>
      <c r="B9" s="1152"/>
      <c r="C9" s="1156"/>
      <c r="D9" s="323"/>
      <c r="E9" s="324"/>
      <c r="F9" s="324"/>
      <c r="G9" s="325"/>
      <c r="H9" s="174"/>
      <c r="I9" s="215"/>
      <c r="J9" s="248"/>
      <c r="K9" s="1139"/>
      <c r="L9" s="1140"/>
      <c r="M9" s="1134"/>
      <c r="N9" s="397"/>
      <c r="O9" s="398"/>
      <c r="P9" s="398"/>
      <c r="Q9" s="399"/>
      <c r="R9" s="174"/>
      <c r="S9" s="215"/>
      <c r="T9" s="986"/>
      <c r="U9" s="926"/>
      <c r="V9" s="927"/>
      <c r="W9" s="960"/>
      <c r="X9" s="801" t="s">
        <v>374</v>
      </c>
      <c r="Y9" s="802"/>
      <c r="Z9" s="802"/>
      <c r="AA9" s="803"/>
      <c r="AB9" s="174"/>
      <c r="AC9" s="215"/>
      <c r="AD9" s="298"/>
    </row>
    <row r="10" spans="1:38" ht="10.5" customHeight="1">
      <c r="A10" s="1153"/>
      <c r="B10" s="1154"/>
      <c r="C10" s="1157"/>
      <c r="D10" s="146"/>
      <c r="E10" s="147"/>
      <c r="F10" s="147"/>
      <c r="G10" s="148"/>
      <c r="H10" s="176"/>
      <c r="I10" s="216"/>
      <c r="J10" s="250"/>
      <c r="K10" s="1139"/>
      <c r="L10" s="1140"/>
      <c r="M10" s="1134"/>
      <c r="N10" s="397"/>
      <c r="O10" s="398"/>
      <c r="P10" s="398"/>
      <c r="Q10" s="399"/>
      <c r="R10" s="174"/>
      <c r="S10" s="215"/>
      <c r="T10" s="986"/>
      <c r="U10" s="926"/>
      <c r="V10" s="927"/>
      <c r="W10" s="960"/>
      <c r="X10" s="801"/>
      <c r="Y10" s="802"/>
      <c r="Z10" s="802"/>
      <c r="AA10" s="803"/>
      <c r="AB10" s="174"/>
      <c r="AC10" s="215"/>
      <c r="AD10" s="298"/>
    </row>
    <row r="11" spans="1:38" ht="10.5" customHeight="1">
      <c r="A11" s="1149" t="s">
        <v>53</v>
      </c>
      <c r="B11" s="1150"/>
      <c r="C11" s="1136" t="s">
        <v>1</v>
      </c>
      <c r="D11" s="156" t="s">
        <v>357</v>
      </c>
      <c r="E11" s="156"/>
      <c r="F11" s="156"/>
      <c r="G11" s="156"/>
      <c r="H11" s="142"/>
      <c r="I11" s="142"/>
      <c r="J11" s="264"/>
      <c r="K11" s="1139"/>
      <c r="L11" s="1140"/>
      <c r="M11" s="1134"/>
      <c r="N11" s="989"/>
      <c r="O11" s="990"/>
      <c r="P11" s="990"/>
      <c r="Q11" s="991"/>
      <c r="R11" s="174"/>
      <c r="S11" s="215"/>
      <c r="T11" s="986"/>
      <c r="U11" s="926"/>
      <c r="V11" s="927"/>
      <c r="W11" s="960"/>
      <c r="X11" s="323" t="s">
        <v>532</v>
      </c>
      <c r="Y11" s="324"/>
      <c r="Z11" s="324"/>
      <c r="AA11" s="325"/>
      <c r="AB11" s="174"/>
      <c r="AC11" s="215"/>
      <c r="AD11" s="298"/>
    </row>
    <row r="12" spans="1:38" ht="10.5" customHeight="1">
      <c r="A12" s="1151"/>
      <c r="B12" s="1152"/>
      <c r="C12" s="1136"/>
      <c r="D12" s="156"/>
      <c r="E12" s="156"/>
      <c r="F12" s="156"/>
      <c r="G12" s="156"/>
      <c r="H12" s="142"/>
      <c r="I12" s="142"/>
      <c r="J12" s="248"/>
      <c r="K12" s="1139"/>
      <c r="L12" s="1140"/>
      <c r="M12" s="1134"/>
      <c r="N12" s="989"/>
      <c r="O12" s="990"/>
      <c r="P12" s="990"/>
      <c r="Q12" s="991"/>
      <c r="R12" s="174"/>
      <c r="S12" s="215"/>
      <c r="T12" s="986"/>
      <c r="U12" s="926"/>
      <c r="V12" s="927"/>
      <c r="W12" s="960"/>
      <c r="X12" s="323"/>
      <c r="Y12" s="324"/>
      <c r="Z12" s="324"/>
      <c r="AA12" s="325"/>
      <c r="AB12" s="174"/>
      <c r="AC12" s="215"/>
      <c r="AD12" s="298"/>
    </row>
    <row r="13" spans="1:38" ht="10.5" customHeight="1">
      <c r="A13" s="1151"/>
      <c r="B13" s="1152"/>
      <c r="C13" s="1136"/>
      <c r="D13" s="156"/>
      <c r="E13" s="156"/>
      <c r="F13" s="156"/>
      <c r="G13" s="156"/>
      <c r="H13" s="142"/>
      <c r="I13" s="142"/>
      <c r="J13" s="248"/>
      <c r="K13" s="1139"/>
      <c r="L13" s="1140"/>
      <c r="M13" s="1134"/>
      <c r="N13" s="989" t="s">
        <v>361</v>
      </c>
      <c r="O13" s="990"/>
      <c r="P13" s="990"/>
      <c r="Q13" s="991"/>
      <c r="R13" s="174"/>
      <c r="S13" s="215"/>
      <c r="T13" s="986"/>
      <c r="U13" s="926"/>
      <c r="V13" s="927"/>
      <c r="W13" s="960"/>
      <c r="X13" s="323" t="s">
        <v>372</v>
      </c>
      <c r="Y13" s="324"/>
      <c r="Z13" s="324"/>
      <c r="AA13" s="325"/>
      <c r="AB13" s="174"/>
      <c r="AC13" s="215"/>
      <c r="AD13" s="298"/>
    </row>
    <row r="14" spans="1:38" ht="10.5" customHeight="1">
      <c r="A14" s="1151"/>
      <c r="B14" s="1152"/>
      <c r="C14" s="1136"/>
      <c r="D14" s="156"/>
      <c r="E14" s="156"/>
      <c r="F14" s="156"/>
      <c r="G14" s="156"/>
      <c r="H14" s="142"/>
      <c r="I14" s="142"/>
      <c r="J14" s="248"/>
      <c r="K14" s="1139"/>
      <c r="L14" s="1140"/>
      <c r="M14" s="1134"/>
      <c r="N14" s="989"/>
      <c r="O14" s="990"/>
      <c r="P14" s="990"/>
      <c r="Q14" s="991"/>
      <c r="R14" s="174"/>
      <c r="S14" s="215"/>
      <c r="T14" s="986"/>
      <c r="U14" s="926"/>
      <c r="V14" s="927"/>
      <c r="W14" s="960"/>
      <c r="X14" s="323"/>
      <c r="Y14" s="324"/>
      <c r="Z14" s="324"/>
      <c r="AA14" s="325"/>
      <c r="AB14" s="174"/>
      <c r="AC14" s="215"/>
      <c r="AD14" s="298"/>
    </row>
    <row r="15" spans="1:38" ht="10.5" customHeight="1">
      <c r="A15" s="1151"/>
      <c r="B15" s="1152"/>
      <c r="C15" s="1136"/>
      <c r="D15" s="156"/>
      <c r="E15" s="156"/>
      <c r="F15" s="156"/>
      <c r="G15" s="156"/>
      <c r="H15" s="142"/>
      <c r="I15" s="142"/>
      <c r="J15" s="248"/>
      <c r="K15" s="1139"/>
      <c r="L15" s="1140"/>
      <c r="M15" s="1134"/>
      <c r="N15" s="400" t="s">
        <v>362</v>
      </c>
      <c r="O15" s="401"/>
      <c r="P15" s="401"/>
      <c r="Q15" s="402"/>
      <c r="R15" s="174"/>
      <c r="S15" s="215"/>
      <c r="T15" s="986"/>
      <c r="U15" s="926"/>
      <c r="V15" s="927"/>
      <c r="W15" s="960"/>
      <c r="X15" s="982" t="s">
        <v>373</v>
      </c>
      <c r="Y15" s="983"/>
      <c r="Z15" s="983"/>
      <c r="AA15" s="984"/>
      <c r="AB15" s="174"/>
      <c r="AC15" s="215"/>
      <c r="AD15" s="298"/>
    </row>
    <row r="16" spans="1:38" ht="10.5" customHeight="1">
      <c r="A16" s="1151"/>
      <c r="B16" s="1152"/>
      <c r="C16" s="1136"/>
      <c r="D16" s="156"/>
      <c r="E16" s="156"/>
      <c r="F16" s="156"/>
      <c r="G16" s="156"/>
      <c r="H16" s="142"/>
      <c r="I16" s="142"/>
      <c r="J16" s="248"/>
      <c r="K16" s="1139"/>
      <c r="L16" s="1140"/>
      <c r="M16" s="1134"/>
      <c r="N16" s="400"/>
      <c r="O16" s="401"/>
      <c r="P16" s="401"/>
      <c r="Q16" s="402"/>
      <c r="R16" s="174"/>
      <c r="S16" s="215"/>
      <c r="T16" s="986"/>
      <c r="U16" s="926"/>
      <c r="V16" s="927"/>
      <c r="W16" s="960"/>
      <c r="X16" s="982"/>
      <c r="Y16" s="983"/>
      <c r="Z16" s="983"/>
      <c r="AA16" s="984"/>
      <c r="AB16" s="174"/>
      <c r="AC16" s="215"/>
      <c r="AD16" s="298"/>
    </row>
    <row r="17" spans="1:30" ht="10.5" customHeight="1">
      <c r="A17" s="1151"/>
      <c r="B17" s="1152"/>
      <c r="C17" s="1136"/>
      <c r="D17" s="156"/>
      <c r="E17" s="156"/>
      <c r="F17" s="156"/>
      <c r="G17" s="156"/>
      <c r="H17" s="142"/>
      <c r="I17" s="142"/>
      <c r="J17" s="248"/>
      <c r="K17" s="1139"/>
      <c r="L17" s="1140"/>
      <c r="M17" s="1134"/>
      <c r="N17" s="1193"/>
      <c r="O17" s="1194"/>
      <c r="P17" s="1194"/>
      <c r="Q17" s="1195"/>
      <c r="R17" s="174"/>
      <c r="S17" s="215"/>
      <c r="T17" s="986"/>
      <c r="U17" s="926"/>
      <c r="V17" s="927"/>
      <c r="W17" s="960"/>
      <c r="X17" s="989" t="s">
        <v>475</v>
      </c>
      <c r="Y17" s="990"/>
      <c r="Z17" s="990"/>
      <c r="AA17" s="991"/>
      <c r="AB17" s="174"/>
      <c r="AC17" s="215"/>
      <c r="AD17" s="298"/>
    </row>
    <row r="18" spans="1:30" ht="10.5" customHeight="1">
      <c r="A18" s="1151"/>
      <c r="B18" s="1152"/>
      <c r="C18" s="1136" t="s">
        <v>358</v>
      </c>
      <c r="D18" s="156" t="s">
        <v>359</v>
      </c>
      <c r="E18" s="156"/>
      <c r="F18" s="156"/>
      <c r="G18" s="156"/>
      <c r="H18" s="142"/>
      <c r="I18" s="142"/>
      <c r="J18" s="248"/>
      <c r="K18" s="1139"/>
      <c r="L18" s="1140"/>
      <c r="M18" s="1134"/>
      <c r="N18" s="1193"/>
      <c r="O18" s="1194"/>
      <c r="P18" s="1194"/>
      <c r="Q18" s="1195"/>
      <c r="R18" s="174"/>
      <c r="S18" s="215"/>
      <c r="T18" s="986"/>
      <c r="U18" s="926"/>
      <c r="V18" s="927"/>
      <c r="W18" s="960"/>
      <c r="X18" s="989"/>
      <c r="Y18" s="990"/>
      <c r="Z18" s="990"/>
      <c r="AA18" s="991"/>
      <c r="AB18" s="174"/>
      <c r="AC18" s="215"/>
      <c r="AD18" s="298"/>
    </row>
    <row r="19" spans="1:30" ht="10.5" customHeight="1">
      <c r="A19" s="1151"/>
      <c r="B19" s="1152"/>
      <c r="C19" s="1136"/>
      <c r="D19" s="156"/>
      <c r="E19" s="156"/>
      <c r="F19" s="156"/>
      <c r="G19" s="156"/>
      <c r="H19" s="142"/>
      <c r="I19" s="142"/>
      <c r="J19" s="248"/>
      <c r="K19" s="1139"/>
      <c r="L19" s="1140"/>
      <c r="M19" s="1134"/>
      <c r="N19" s="1190"/>
      <c r="O19" s="1191"/>
      <c r="P19" s="1191"/>
      <c r="Q19" s="1192"/>
      <c r="R19" s="174"/>
      <c r="S19" s="215"/>
      <c r="T19" s="986"/>
      <c r="U19" s="926"/>
      <c r="V19" s="927"/>
      <c r="W19" s="960"/>
      <c r="X19" s="975" t="s">
        <v>476</v>
      </c>
      <c r="Y19" s="976"/>
      <c r="Z19" s="976"/>
      <c r="AA19" s="977"/>
      <c r="AB19" s="174"/>
      <c r="AC19" s="215"/>
      <c r="AD19" s="298"/>
    </row>
    <row r="20" spans="1:30" ht="10.5" customHeight="1">
      <c r="A20" s="1151"/>
      <c r="B20" s="1152"/>
      <c r="C20" s="1136"/>
      <c r="D20" s="156"/>
      <c r="E20" s="156"/>
      <c r="F20" s="156"/>
      <c r="G20" s="156"/>
      <c r="H20" s="142"/>
      <c r="I20" s="142"/>
      <c r="J20" s="248"/>
      <c r="K20" s="1141"/>
      <c r="L20" s="1142"/>
      <c r="M20" s="1135"/>
      <c r="N20" s="371"/>
      <c r="O20" s="372"/>
      <c r="P20" s="372"/>
      <c r="Q20" s="373"/>
      <c r="R20" s="176"/>
      <c r="S20" s="216"/>
      <c r="T20" s="986"/>
      <c r="U20" s="928"/>
      <c r="V20" s="929"/>
      <c r="W20" s="961"/>
      <c r="X20" s="978"/>
      <c r="Y20" s="979"/>
      <c r="Z20" s="979"/>
      <c r="AA20" s="980"/>
      <c r="AB20" s="176"/>
      <c r="AC20" s="216"/>
      <c r="AD20" s="298"/>
    </row>
    <row r="21" spans="1:30" ht="10.5" customHeight="1">
      <c r="A21" s="1151"/>
      <c r="B21" s="1152"/>
      <c r="C21" s="1136"/>
      <c r="D21" s="156"/>
      <c r="E21" s="156"/>
      <c r="F21" s="156"/>
      <c r="G21" s="156"/>
      <c r="H21" s="142"/>
      <c r="I21" s="142"/>
      <c r="J21" s="248"/>
      <c r="K21" s="1137" t="s">
        <v>9</v>
      </c>
      <c r="L21" s="1138"/>
      <c r="M21" s="1133" t="s">
        <v>1</v>
      </c>
      <c r="N21" s="1012"/>
      <c r="O21" s="1013"/>
      <c r="P21" s="1013"/>
      <c r="Q21" s="1013"/>
      <c r="R21" s="1013"/>
      <c r="S21" s="1013"/>
      <c r="T21" s="1014"/>
      <c r="U21" s="924" t="s">
        <v>9</v>
      </c>
      <c r="V21" s="925"/>
      <c r="W21" s="959" t="s">
        <v>1</v>
      </c>
      <c r="X21" s="992"/>
      <c r="Y21" s="993"/>
      <c r="Z21" s="993"/>
      <c r="AA21" s="993"/>
      <c r="AB21" s="993"/>
      <c r="AC21" s="993"/>
      <c r="AD21" s="994"/>
    </row>
    <row r="22" spans="1:30" ht="10.5" customHeight="1">
      <c r="A22" s="1151"/>
      <c r="B22" s="1152"/>
      <c r="C22" s="1136"/>
      <c r="D22" s="156"/>
      <c r="E22" s="156"/>
      <c r="F22" s="156"/>
      <c r="G22" s="156"/>
      <c r="H22" s="142"/>
      <c r="I22" s="142"/>
      <c r="J22" s="248"/>
      <c r="K22" s="1139"/>
      <c r="L22" s="1140"/>
      <c r="M22" s="1134"/>
      <c r="N22" s="143"/>
      <c r="O22" s="144"/>
      <c r="P22" s="144"/>
      <c r="Q22" s="145"/>
      <c r="R22" s="142"/>
      <c r="S22" s="142"/>
      <c r="T22" s="298"/>
      <c r="U22" s="926"/>
      <c r="V22" s="927"/>
      <c r="W22" s="960"/>
      <c r="X22" s="143" t="s">
        <v>383</v>
      </c>
      <c r="Y22" s="144"/>
      <c r="Z22" s="144"/>
      <c r="AA22" s="145"/>
      <c r="AB22" s="142"/>
      <c r="AC22" s="142"/>
      <c r="AD22" s="951" t="s">
        <v>547</v>
      </c>
    </row>
    <row r="23" spans="1:30" ht="10.5" customHeight="1" thickBot="1">
      <c r="A23" s="1166"/>
      <c r="B23" s="1167"/>
      <c r="C23" s="1189"/>
      <c r="D23" s="1200"/>
      <c r="E23" s="1200"/>
      <c r="F23" s="1200"/>
      <c r="G23" s="1200"/>
      <c r="H23" s="165"/>
      <c r="I23" s="165"/>
      <c r="J23" s="1111"/>
      <c r="K23" s="1139"/>
      <c r="L23" s="1140"/>
      <c r="M23" s="1134"/>
      <c r="N23" s="323"/>
      <c r="O23" s="324"/>
      <c r="P23" s="324"/>
      <c r="Q23" s="325"/>
      <c r="R23" s="142"/>
      <c r="S23" s="142"/>
      <c r="T23" s="298"/>
      <c r="U23" s="926"/>
      <c r="V23" s="927"/>
      <c r="W23" s="960"/>
      <c r="X23" s="323"/>
      <c r="Y23" s="324"/>
      <c r="Z23" s="324"/>
      <c r="AA23" s="325"/>
      <c r="AB23" s="142"/>
      <c r="AC23" s="142"/>
      <c r="AD23" s="951"/>
    </row>
    <row r="24" spans="1:30" ht="10.5" customHeight="1">
      <c r="A24" s="1179" t="s">
        <v>416</v>
      </c>
      <c r="B24" s="1180"/>
      <c r="C24" s="1180"/>
      <c r="D24" s="1180"/>
      <c r="E24" s="1180"/>
      <c r="F24" s="1180"/>
      <c r="G24" s="1180"/>
      <c r="H24" s="1180"/>
      <c r="I24" s="1180"/>
      <c r="J24" s="1180"/>
      <c r="K24" s="1139"/>
      <c r="L24" s="1140"/>
      <c r="M24" s="1134"/>
      <c r="N24" s="323" t="s">
        <v>369</v>
      </c>
      <c r="O24" s="324"/>
      <c r="P24" s="324"/>
      <c r="Q24" s="325"/>
      <c r="R24" s="142"/>
      <c r="S24" s="142"/>
      <c r="T24" s="298"/>
      <c r="U24" s="926"/>
      <c r="V24" s="927"/>
      <c r="W24" s="960"/>
      <c r="X24" s="323" t="s">
        <v>384</v>
      </c>
      <c r="Y24" s="324"/>
      <c r="Z24" s="324"/>
      <c r="AA24" s="325"/>
      <c r="AB24" s="142"/>
      <c r="AC24" s="142"/>
      <c r="AD24" s="951"/>
    </row>
    <row r="25" spans="1:30" ht="10.5" customHeight="1">
      <c r="A25" s="326" t="s">
        <v>0</v>
      </c>
      <c r="B25" s="327"/>
      <c r="C25" s="17" t="s">
        <v>1</v>
      </c>
      <c r="D25" s="156" t="s">
        <v>11</v>
      </c>
      <c r="E25" s="156"/>
      <c r="F25" s="156"/>
      <c r="G25" s="156"/>
      <c r="H25" s="345"/>
      <c r="I25" s="346"/>
      <c r="J25" s="264"/>
      <c r="K25" s="1139"/>
      <c r="L25" s="1140"/>
      <c r="M25" s="1134"/>
      <c r="N25" s="323"/>
      <c r="O25" s="324"/>
      <c r="P25" s="324"/>
      <c r="Q25" s="325"/>
      <c r="R25" s="142"/>
      <c r="S25" s="142"/>
      <c r="T25" s="298"/>
      <c r="U25" s="926"/>
      <c r="V25" s="927"/>
      <c r="W25" s="960"/>
      <c r="X25" s="323"/>
      <c r="Y25" s="324"/>
      <c r="Z25" s="324"/>
      <c r="AA25" s="325"/>
      <c r="AB25" s="142"/>
      <c r="AC25" s="142"/>
      <c r="AD25" s="951"/>
    </row>
    <row r="26" spans="1:30" ht="10.5" customHeight="1">
      <c r="A26" s="295"/>
      <c r="B26" s="296"/>
      <c r="C26" s="17" t="s">
        <v>2</v>
      </c>
      <c r="D26" s="156" t="s">
        <v>12</v>
      </c>
      <c r="E26" s="156"/>
      <c r="F26" s="156"/>
      <c r="G26" s="156"/>
      <c r="H26" s="345"/>
      <c r="I26" s="346"/>
      <c r="J26" s="248"/>
      <c r="K26" s="1139"/>
      <c r="L26" s="1140"/>
      <c r="M26" s="1134"/>
      <c r="N26" s="323" t="s">
        <v>368</v>
      </c>
      <c r="O26" s="324"/>
      <c r="P26" s="324"/>
      <c r="Q26" s="325"/>
      <c r="R26" s="142"/>
      <c r="S26" s="142"/>
      <c r="T26" s="298"/>
      <c r="U26" s="926"/>
      <c r="V26" s="927"/>
      <c r="W26" s="960"/>
      <c r="X26" s="982" t="s">
        <v>385</v>
      </c>
      <c r="Y26" s="983"/>
      <c r="Z26" s="983"/>
      <c r="AA26" s="984"/>
      <c r="AB26" s="142"/>
      <c r="AC26" s="142"/>
      <c r="AD26" s="951"/>
    </row>
    <row r="27" spans="1:30" ht="10.5" customHeight="1">
      <c r="A27" s="295"/>
      <c r="B27" s="296"/>
      <c r="C27" s="17" t="s">
        <v>3</v>
      </c>
      <c r="D27" s="156" t="s">
        <v>192</v>
      </c>
      <c r="E27" s="156"/>
      <c r="F27" s="156"/>
      <c r="G27" s="156"/>
      <c r="H27" s="345"/>
      <c r="I27" s="346"/>
      <c r="J27" s="248"/>
      <c r="K27" s="1139"/>
      <c r="L27" s="1140"/>
      <c r="M27" s="1134"/>
      <c r="N27" s="323"/>
      <c r="O27" s="324"/>
      <c r="P27" s="324"/>
      <c r="Q27" s="325"/>
      <c r="R27" s="142"/>
      <c r="S27" s="142"/>
      <c r="T27" s="298"/>
      <c r="U27" s="926"/>
      <c r="V27" s="927"/>
      <c r="W27" s="960"/>
      <c r="X27" s="982"/>
      <c r="Y27" s="983"/>
      <c r="Z27" s="983"/>
      <c r="AA27" s="984"/>
      <c r="AB27" s="142"/>
      <c r="AC27" s="142"/>
      <c r="AD27" s="951"/>
    </row>
    <row r="28" spans="1:30" ht="10.5" customHeight="1">
      <c r="A28" s="295"/>
      <c r="B28" s="296"/>
      <c r="C28" s="17" t="s">
        <v>4</v>
      </c>
      <c r="D28" s="156" t="s">
        <v>13</v>
      </c>
      <c r="E28" s="156"/>
      <c r="F28" s="156"/>
      <c r="G28" s="156"/>
      <c r="H28" s="345"/>
      <c r="I28" s="346"/>
      <c r="J28" s="248"/>
      <c r="K28" s="1139"/>
      <c r="L28" s="1140"/>
      <c r="M28" s="1134"/>
      <c r="N28" s="179"/>
      <c r="O28" s="163"/>
      <c r="P28" s="163"/>
      <c r="Q28" s="828"/>
      <c r="R28" s="142"/>
      <c r="S28" s="142"/>
      <c r="T28" s="298"/>
      <c r="U28" s="926"/>
      <c r="V28" s="927"/>
      <c r="W28" s="960"/>
      <c r="X28" s="1190"/>
      <c r="Y28" s="1191"/>
      <c r="Z28" s="1191"/>
      <c r="AA28" s="1192"/>
      <c r="AB28" s="142"/>
      <c r="AC28" s="142"/>
      <c r="AD28" s="951"/>
    </row>
    <row r="29" spans="1:30" ht="10.5" customHeight="1">
      <c r="A29" s="295"/>
      <c r="B29" s="296"/>
      <c r="C29" s="17" t="s">
        <v>5</v>
      </c>
      <c r="D29" s="156" t="s">
        <v>14</v>
      </c>
      <c r="E29" s="156"/>
      <c r="F29" s="156"/>
      <c r="G29" s="156"/>
      <c r="H29" s="345"/>
      <c r="I29" s="346"/>
      <c r="J29" s="248"/>
      <c r="K29" s="1139"/>
      <c r="L29" s="1140"/>
      <c r="M29" s="1134"/>
      <c r="N29" s="179"/>
      <c r="O29" s="163"/>
      <c r="P29" s="163"/>
      <c r="Q29" s="828"/>
      <c r="R29" s="142"/>
      <c r="S29" s="142"/>
      <c r="T29" s="298"/>
      <c r="U29" s="926"/>
      <c r="V29" s="927"/>
      <c r="W29" s="960"/>
      <c r="X29" s="1190"/>
      <c r="Y29" s="1191"/>
      <c r="Z29" s="1191"/>
      <c r="AA29" s="1192"/>
      <c r="AB29" s="142"/>
      <c r="AC29" s="142"/>
      <c r="AD29" s="951"/>
    </row>
    <row r="30" spans="1:30" ht="10.5" customHeight="1">
      <c r="A30" s="328"/>
      <c r="B30" s="329"/>
      <c r="C30" s="33"/>
      <c r="D30" s="1144"/>
      <c r="E30" s="1144"/>
      <c r="F30" s="1144"/>
      <c r="G30" s="1144"/>
      <c r="H30" s="1164"/>
      <c r="I30" s="1165"/>
      <c r="J30" s="250"/>
      <c r="K30" s="1141"/>
      <c r="L30" s="1142"/>
      <c r="M30" s="1135"/>
      <c r="N30" s="180"/>
      <c r="O30" s="178"/>
      <c r="P30" s="178"/>
      <c r="Q30" s="491"/>
      <c r="R30" s="142"/>
      <c r="S30" s="142"/>
      <c r="T30" s="298"/>
      <c r="U30" s="928"/>
      <c r="V30" s="929"/>
      <c r="W30" s="961"/>
      <c r="X30" s="371"/>
      <c r="Y30" s="372"/>
      <c r="Z30" s="372"/>
      <c r="AA30" s="373"/>
      <c r="AB30" s="142"/>
      <c r="AC30" s="142"/>
      <c r="AD30" s="951"/>
    </row>
    <row r="31" spans="1:30" ht="10.5" customHeight="1">
      <c r="A31" s="326" t="s">
        <v>186</v>
      </c>
      <c r="B31" s="327"/>
      <c r="C31" s="288" t="s">
        <v>24</v>
      </c>
      <c r="D31" s="289"/>
      <c r="E31" s="289"/>
      <c r="F31" s="289"/>
      <c r="G31" s="289"/>
      <c r="H31" s="289"/>
      <c r="I31" s="289"/>
      <c r="J31" s="289"/>
      <c r="K31" s="1197" t="s">
        <v>401</v>
      </c>
      <c r="L31" s="1198"/>
      <c r="M31" s="1199" t="s">
        <v>18</v>
      </c>
      <c r="N31" s="1001" t="s">
        <v>314</v>
      </c>
      <c r="O31" s="1002"/>
      <c r="P31" s="1002" t="s">
        <v>312</v>
      </c>
      <c r="Q31" s="1005"/>
      <c r="R31" s="1018" t="str">
        <f>IF(X107="","読図章入力",X107)</f>
        <v>読図章入力</v>
      </c>
      <c r="S31" s="1019"/>
      <c r="T31" s="987" t="s">
        <v>409</v>
      </c>
      <c r="U31" s="924" t="s">
        <v>401</v>
      </c>
      <c r="V31" s="786"/>
      <c r="W31" s="959" t="s">
        <v>390</v>
      </c>
      <c r="X31" s="995" t="s">
        <v>314</v>
      </c>
      <c r="Y31" s="996"/>
      <c r="Z31" s="996" t="s">
        <v>386</v>
      </c>
      <c r="AA31" s="999"/>
      <c r="AB31" s="910" t="str">
        <f>IF(N107="","野外炊事章入力",N107)</f>
        <v>野外炊事章入力</v>
      </c>
      <c r="AC31" s="911"/>
      <c r="AD31" s="930" t="s">
        <v>410</v>
      </c>
    </row>
    <row r="32" spans="1:30" ht="10.5" customHeight="1">
      <c r="A32" s="295"/>
      <c r="B32" s="296"/>
      <c r="C32" s="369" t="s">
        <v>38</v>
      </c>
      <c r="D32" s="868" t="s">
        <v>210</v>
      </c>
      <c r="E32" s="869"/>
      <c r="F32" s="869"/>
      <c r="G32" s="1143"/>
      <c r="H32" s="439"/>
      <c r="I32" s="440"/>
      <c r="J32" s="264"/>
      <c r="K32" s="1197"/>
      <c r="L32" s="1198"/>
      <c r="M32" s="1199"/>
      <c r="N32" s="1003"/>
      <c r="O32" s="1004"/>
      <c r="P32" s="1004"/>
      <c r="Q32" s="1006"/>
      <c r="R32" s="1020"/>
      <c r="S32" s="1021"/>
      <c r="T32" s="988"/>
      <c r="U32" s="926"/>
      <c r="V32" s="1196"/>
      <c r="W32" s="960"/>
      <c r="X32" s="997"/>
      <c r="Y32" s="998"/>
      <c r="Z32" s="998"/>
      <c r="AA32" s="1000"/>
      <c r="AB32" s="949"/>
      <c r="AC32" s="950"/>
      <c r="AD32" s="955"/>
    </row>
    <row r="33" spans="1:30" ht="10.5" customHeight="1">
      <c r="A33" s="295"/>
      <c r="B33" s="296"/>
      <c r="C33" s="437"/>
      <c r="D33" s="262" t="s">
        <v>431</v>
      </c>
      <c r="E33" s="263"/>
      <c r="F33" s="263"/>
      <c r="G33" s="36"/>
      <c r="H33" s="193"/>
      <c r="I33" s="194"/>
      <c r="J33" s="248"/>
      <c r="K33" s="1197"/>
      <c r="L33" s="1198"/>
      <c r="M33" s="1199"/>
      <c r="N33" s="1007" t="s">
        <v>367</v>
      </c>
      <c r="O33" s="1008"/>
      <c r="P33" s="1008" t="s">
        <v>366</v>
      </c>
      <c r="Q33" s="1161"/>
      <c r="R33" s="1162" t="str">
        <f>IF(X129="","公民章入力",X129)</f>
        <v>公民章入力</v>
      </c>
      <c r="S33" s="1163"/>
      <c r="T33" s="985" t="s">
        <v>485</v>
      </c>
      <c r="U33" s="926"/>
      <c r="V33" s="1196"/>
      <c r="W33" s="960"/>
      <c r="X33" s="669" t="s">
        <v>314</v>
      </c>
      <c r="Y33" s="661"/>
      <c r="Z33" s="661" t="s">
        <v>387</v>
      </c>
      <c r="AA33" s="662"/>
      <c r="AB33" s="665" t="str">
        <f>IF(N129="","野営章入力",N129)</f>
        <v>野営章入力</v>
      </c>
      <c r="AC33" s="666"/>
      <c r="AD33" s="981" t="s">
        <v>411</v>
      </c>
    </row>
    <row r="34" spans="1:30" ht="10.5" customHeight="1">
      <c r="A34" s="295"/>
      <c r="B34" s="296"/>
      <c r="C34" s="437"/>
      <c r="D34" s="262" t="s">
        <v>432</v>
      </c>
      <c r="E34" s="263"/>
      <c r="F34" s="263"/>
      <c r="G34" s="36"/>
      <c r="H34" s="193"/>
      <c r="I34" s="194"/>
      <c r="J34" s="248"/>
      <c r="K34" s="1197"/>
      <c r="L34" s="1198"/>
      <c r="M34" s="1199"/>
      <c r="N34" s="200"/>
      <c r="O34" s="201"/>
      <c r="P34" s="201"/>
      <c r="Q34" s="202"/>
      <c r="R34" s="187"/>
      <c r="S34" s="188"/>
      <c r="T34" s="190"/>
      <c r="U34" s="926"/>
      <c r="V34" s="1196"/>
      <c r="W34" s="960"/>
      <c r="X34" s="1015"/>
      <c r="Y34" s="1016"/>
      <c r="Z34" s="1016"/>
      <c r="AA34" s="1017"/>
      <c r="AB34" s="912"/>
      <c r="AC34" s="913"/>
      <c r="AD34" s="932"/>
    </row>
    <row r="35" spans="1:30" ht="10.5" customHeight="1">
      <c r="A35" s="295"/>
      <c r="B35" s="296"/>
      <c r="C35" s="437"/>
      <c r="D35" s="262" t="s">
        <v>433</v>
      </c>
      <c r="E35" s="263"/>
      <c r="F35" s="263"/>
      <c r="G35" s="36"/>
      <c r="H35" s="193"/>
      <c r="I35" s="194"/>
      <c r="J35" s="248"/>
      <c r="K35" s="1197"/>
      <c r="L35" s="1198"/>
      <c r="M35" s="1199"/>
      <c r="N35" s="868" t="s">
        <v>420</v>
      </c>
      <c r="O35" s="869"/>
      <c r="P35" s="869" t="s">
        <v>406</v>
      </c>
      <c r="Q35" s="1143"/>
      <c r="R35" s="439" t="s">
        <v>406</v>
      </c>
      <c r="S35" s="440"/>
      <c r="T35" s="169"/>
      <c r="U35" s="926"/>
      <c r="V35" s="1196"/>
      <c r="W35" s="960"/>
      <c r="X35" s="870" t="s">
        <v>406</v>
      </c>
      <c r="Y35" s="676"/>
      <c r="Z35" s="263" t="s">
        <v>406</v>
      </c>
      <c r="AA35" s="461"/>
      <c r="AB35" s="193" t="s">
        <v>406</v>
      </c>
      <c r="AC35" s="194"/>
      <c r="AD35" s="169"/>
    </row>
    <row r="36" spans="1:30" ht="10.5" customHeight="1">
      <c r="A36" s="295"/>
      <c r="B36" s="296"/>
      <c r="C36" s="437"/>
      <c r="D36" s="262" t="s">
        <v>434</v>
      </c>
      <c r="E36" s="263"/>
      <c r="F36" s="263"/>
      <c r="G36" s="36"/>
      <c r="H36" s="193"/>
      <c r="I36" s="194"/>
      <c r="J36" s="248"/>
      <c r="K36" s="1197"/>
      <c r="L36" s="1198"/>
      <c r="M36" s="1199"/>
      <c r="N36" s="262"/>
      <c r="O36" s="263"/>
      <c r="P36" s="263"/>
      <c r="Q36" s="461"/>
      <c r="R36" s="193"/>
      <c r="S36" s="194"/>
      <c r="T36" s="170"/>
      <c r="U36" s="926"/>
      <c r="V36" s="1196"/>
      <c r="W36" s="960"/>
      <c r="X36" s="458"/>
      <c r="Y36" s="459"/>
      <c r="Z36" s="263"/>
      <c r="AA36" s="461"/>
      <c r="AB36" s="193"/>
      <c r="AC36" s="194"/>
      <c r="AD36" s="170"/>
    </row>
    <row r="37" spans="1:30" ht="10.5" customHeight="1">
      <c r="A37" s="295"/>
      <c r="B37" s="296"/>
      <c r="C37" s="438"/>
      <c r="D37" s="262" t="s">
        <v>435</v>
      </c>
      <c r="E37" s="263"/>
      <c r="F37" s="263"/>
      <c r="G37" s="36"/>
      <c r="H37" s="193"/>
      <c r="I37" s="194"/>
      <c r="J37" s="248"/>
      <c r="K37" s="1197"/>
      <c r="L37" s="1198"/>
      <c r="M37" s="1199"/>
      <c r="N37" s="870"/>
      <c r="O37" s="676"/>
      <c r="P37" s="263"/>
      <c r="Q37" s="461"/>
      <c r="R37" s="193"/>
      <c r="S37" s="194"/>
      <c r="T37" s="170"/>
      <c r="U37" s="926"/>
      <c r="V37" s="1196"/>
      <c r="W37" s="960"/>
      <c r="X37" s="870"/>
      <c r="Y37" s="676"/>
      <c r="Z37" s="263"/>
      <c r="AA37" s="461"/>
      <c r="AB37" s="193"/>
      <c r="AC37" s="194"/>
      <c r="AD37" s="170"/>
    </row>
    <row r="38" spans="1:30" ht="10.5" customHeight="1">
      <c r="A38" s="295"/>
      <c r="B38" s="296"/>
      <c r="C38" s="270"/>
      <c r="D38" s="1181"/>
      <c r="E38" s="1182"/>
      <c r="F38" s="1182"/>
      <c r="G38" s="1183"/>
      <c r="H38" s="246"/>
      <c r="I38" s="247"/>
      <c r="J38" s="248"/>
      <c r="K38" s="1197"/>
      <c r="L38" s="1198"/>
      <c r="M38" s="1199"/>
      <c r="N38" s="146"/>
      <c r="O38" s="147"/>
      <c r="P38" s="242"/>
      <c r="Q38" s="305"/>
      <c r="R38" s="195"/>
      <c r="S38" s="196"/>
      <c r="T38" s="171"/>
      <c r="U38" s="926"/>
      <c r="V38" s="1196"/>
      <c r="W38" s="961"/>
      <c r="X38" s="458"/>
      <c r="Y38" s="459"/>
      <c r="Z38" s="263"/>
      <c r="AA38" s="461"/>
      <c r="AB38" s="193"/>
      <c r="AC38" s="194"/>
      <c r="AD38" s="171"/>
    </row>
    <row r="39" spans="1:30" ht="10.5" customHeight="1">
      <c r="A39" s="295"/>
      <c r="B39" s="296"/>
      <c r="C39" s="271"/>
      <c r="D39" s="1104"/>
      <c r="E39" s="1105"/>
      <c r="F39" s="1105"/>
      <c r="G39" s="1106"/>
      <c r="H39" s="248"/>
      <c r="I39" s="249"/>
      <c r="J39" s="248"/>
      <c r="K39" s="1197"/>
      <c r="L39" s="1198"/>
      <c r="M39" s="1199"/>
      <c r="N39" s="273"/>
      <c r="O39" s="274"/>
      <c r="P39" s="896"/>
      <c r="Q39" s="897"/>
      <c r="R39" s="1172"/>
      <c r="S39" s="1173"/>
      <c r="T39" s="1022"/>
      <c r="U39" s="926"/>
      <c r="V39" s="1196"/>
      <c r="W39" s="959" t="s">
        <v>38</v>
      </c>
      <c r="X39" s="143" t="s">
        <v>404</v>
      </c>
      <c r="Y39" s="144"/>
      <c r="Z39" s="144"/>
      <c r="AA39" s="145"/>
      <c r="AB39" s="138"/>
      <c r="AC39" s="139"/>
      <c r="AD39" s="169"/>
    </row>
    <row r="40" spans="1:30" ht="10.5" customHeight="1">
      <c r="A40" s="295"/>
      <c r="B40" s="296"/>
      <c r="C40" s="271"/>
      <c r="D40" s="1104"/>
      <c r="E40" s="1105"/>
      <c r="F40" s="1105"/>
      <c r="G40" s="1106"/>
      <c r="H40" s="248"/>
      <c r="I40" s="249"/>
      <c r="J40" s="248"/>
      <c r="K40" s="1197"/>
      <c r="L40" s="1198"/>
      <c r="M40" s="1199"/>
      <c r="N40" s="894"/>
      <c r="O40" s="895"/>
      <c r="P40" s="898"/>
      <c r="Q40" s="899"/>
      <c r="R40" s="1174"/>
      <c r="S40" s="1175"/>
      <c r="T40" s="1023"/>
      <c r="U40" s="926"/>
      <c r="V40" s="1196"/>
      <c r="W40" s="960"/>
      <c r="X40" s="458"/>
      <c r="Y40" s="459"/>
      <c r="Z40" s="459"/>
      <c r="AA40" s="460"/>
      <c r="AB40" s="315"/>
      <c r="AC40" s="316"/>
      <c r="AD40" s="170"/>
    </row>
    <row r="41" spans="1:30" ht="10.5" customHeight="1">
      <c r="A41" s="295"/>
      <c r="B41" s="296"/>
      <c r="C41" s="272"/>
      <c r="D41" s="1184"/>
      <c r="E41" s="1185"/>
      <c r="F41" s="1185"/>
      <c r="G41" s="1186"/>
      <c r="H41" s="250"/>
      <c r="I41" s="251"/>
      <c r="J41" s="250"/>
      <c r="K41" s="1197"/>
      <c r="L41" s="1198"/>
      <c r="M41" s="1199"/>
      <c r="N41" s="870" t="s">
        <v>420</v>
      </c>
      <c r="O41" s="676"/>
      <c r="P41" s="263" t="s">
        <v>422</v>
      </c>
      <c r="Q41" s="461"/>
      <c r="R41" s="193" t="s">
        <v>422</v>
      </c>
      <c r="S41" s="194"/>
      <c r="T41" s="918"/>
      <c r="U41" s="926"/>
      <c r="V41" s="1196"/>
      <c r="W41" s="960"/>
      <c r="X41" s="965" t="s">
        <v>388</v>
      </c>
      <c r="Y41" s="966"/>
      <c r="Z41" s="966" t="s">
        <v>389</v>
      </c>
      <c r="AA41" s="967"/>
      <c r="AB41" s="935" t="str">
        <f>IF(X151="","救急章入力",X151)</f>
        <v>救急章入力</v>
      </c>
      <c r="AC41" s="936"/>
      <c r="AD41" s="170"/>
    </row>
    <row r="42" spans="1:30" ht="10.5" customHeight="1">
      <c r="A42" s="295"/>
      <c r="B42" s="296"/>
      <c r="C42" s="288" t="s">
        <v>178</v>
      </c>
      <c r="D42" s="289"/>
      <c r="E42" s="289"/>
      <c r="F42" s="289"/>
      <c r="G42" s="289"/>
      <c r="H42" s="289"/>
      <c r="I42" s="289"/>
      <c r="J42" s="289"/>
      <c r="K42" s="1197"/>
      <c r="L42" s="1198"/>
      <c r="M42" s="1199"/>
      <c r="N42" s="458"/>
      <c r="O42" s="459"/>
      <c r="P42" s="263"/>
      <c r="Q42" s="461"/>
      <c r="R42" s="193"/>
      <c r="S42" s="194"/>
      <c r="T42" s="170"/>
      <c r="U42" s="926"/>
      <c r="V42" s="1196"/>
      <c r="W42" s="960"/>
      <c r="X42" s="892"/>
      <c r="Y42" s="893"/>
      <c r="Z42" s="893"/>
      <c r="AA42" s="968"/>
      <c r="AB42" s="937"/>
      <c r="AC42" s="938"/>
      <c r="AD42" s="170"/>
    </row>
    <row r="43" spans="1:30" ht="10.5" customHeight="1">
      <c r="A43" s="295"/>
      <c r="B43" s="296"/>
      <c r="C43" s="449" t="s">
        <v>226</v>
      </c>
      <c r="D43" s="696" t="s">
        <v>194</v>
      </c>
      <c r="E43" s="696"/>
      <c r="F43" s="696"/>
      <c r="G43" s="696"/>
      <c r="H43" s="698" t="str">
        <f>IF(R177="","計測章入力",R177)</f>
        <v>計測章入力</v>
      </c>
      <c r="I43" s="698"/>
      <c r="J43" s="1158" t="s">
        <v>484</v>
      </c>
      <c r="K43" s="1197"/>
      <c r="L43" s="1198"/>
      <c r="M43" s="1199"/>
      <c r="N43" s="870"/>
      <c r="O43" s="676"/>
      <c r="P43" s="263"/>
      <c r="Q43" s="461"/>
      <c r="R43" s="193"/>
      <c r="S43" s="194"/>
      <c r="T43" s="170"/>
      <c r="U43" s="926"/>
      <c r="V43" s="1196"/>
      <c r="W43" s="960"/>
      <c r="X43" s="890" t="s">
        <v>388</v>
      </c>
      <c r="Y43" s="891"/>
      <c r="Z43" s="969" t="str">
        <f>X154</f>
        <v>２個目：任意入力</v>
      </c>
      <c r="AA43" s="970"/>
      <c r="AB43" s="935" t="str">
        <f>IF(X156="","隼 技能章入力",X156)</f>
        <v>隼 技能章入力</v>
      </c>
      <c r="AC43" s="936"/>
      <c r="AD43" s="170"/>
    </row>
    <row r="44" spans="1:30" ht="10.5" customHeight="1">
      <c r="A44" s="295"/>
      <c r="B44" s="296"/>
      <c r="C44" s="449"/>
      <c r="D44" s="697"/>
      <c r="E44" s="697"/>
      <c r="F44" s="697"/>
      <c r="G44" s="697"/>
      <c r="H44" s="391"/>
      <c r="I44" s="391"/>
      <c r="J44" s="1159"/>
      <c r="K44" s="1197"/>
      <c r="L44" s="1198"/>
      <c r="M44" s="1199"/>
      <c r="N44" s="458"/>
      <c r="O44" s="459"/>
      <c r="P44" s="263"/>
      <c r="Q44" s="461"/>
      <c r="R44" s="193"/>
      <c r="S44" s="194"/>
      <c r="T44" s="170"/>
      <c r="U44" s="926"/>
      <c r="V44" s="1196"/>
      <c r="W44" s="960"/>
      <c r="X44" s="892"/>
      <c r="Y44" s="893"/>
      <c r="Z44" s="971"/>
      <c r="AA44" s="972"/>
      <c r="AB44" s="937"/>
      <c r="AC44" s="938"/>
      <c r="AD44" s="170"/>
    </row>
    <row r="45" spans="1:30" ht="10.5" customHeight="1">
      <c r="A45" s="295"/>
      <c r="B45" s="296"/>
      <c r="C45" s="449"/>
      <c r="D45" s="697"/>
      <c r="E45" s="697"/>
      <c r="F45" s="697"/>
      <c r="G45" s="697"/>
      <c r="H45" s="391"/>
      <c r="I45" s="391"/>
      <c r="J45" s="1159"/>
      <c r="K45" s="1197"/>
      <c r="L45" s="1198"/>
      <c r="M45" s="1199"/>
      <c r="N45" s="262"/>
      <c r="O45" s="263"/>
      <c r="P45" s="263"/>
      <c r="Q45" s="461"/>
      <c r="R45" s="193"/>
      <c r="S45" s="194"/>
      <c r="T45" s="170"/>
      <c r="U45" s="926"/>
      <c r="V45" s="1196"/>
      <c r="W45" s="960"/>
      <c r="X45" s="890" t="s">
        <v>388</v>
      </c>
      <c r="Y45" s="891"/>
      <c r="Z45" s="969" t="str">
        <f>X159</f>
        <v>３個目：任意入力</v>
      </c>
      <c r="AA45" s="970"/>
      <c r="AB45" s="935" t="str">
        <f>IF(X161="","隼 技能章入力",X161)</f>
        <v>隼 技能章入力</v>
      </c>
      <c r="AC45" s="936"/>
      <c r="AD45" s="170"/>
    </row>
    <row r="46" spans="1:30" ht="10.5" customHeight="1">
      <c r="A46" s="295"/>
      <c r="B46" s="296"/>
      <c r="C46" s="449"/>
      <c r="D46" s="697"/>
      <c r="E46" s="697"/>
      <c r="F46" s="697"/>
      <c r="G46" s="697"/>
      <c r="H46" s="391"/>
      <c r="I46" s="391"/>
      <c r="J46" s="1159"/>
      <c r="K46" s="1197"/>
      <c r="L46" s="1198"/>
      <c r="M46" s="1199"/>
      <c r="N46" s="262"/>
      <c r="O46" s="263"/>
      <c r="P46" s="263"/>
      <c r="Q46" s="461"/>
      <c r="R46" s="193"/>
      <c r="S46" s="194"/>
      <c r="T46" s="170"/>
      <c r="U46" s="926"/>
      <c r="V46" s="1196"/>
      <c r="W46" s="960"/>
      <c r="X46" s="953"/>
      <c r="Y46" s="954"/>
      <c r="Z46" s="1009"/>
      <c r="AA46" s="1010"/>
      <c r="AB46" s="1125"/>
      <c r="AC46" s="1126"/>
      <c r="AD46" s="171"/>
    </row>
    <row r="47" spans="1:30" ht="10.5" customHeight="1">
      <c r="A47" s="295"/>
      <c r="B47" s="296"/>
      <c r="C47" s="288" t="s">
        <v>179</v>
      </c>
      <c r="D47" s="289"/>
      <c r="E47" s="289"/>
      <c r="F47" s="289"/>
      <c r="G47" s="289"/>
      <c r="H47" s="289"/>
      <c r="I47" s="289"/>
      <c r="J47" s="289"/>
      <c r="K47" s="1197"/>
      <c r="L47" s="1198"/>
      <c r="M47" s="1199"/>
      <c r="N47" s="458"/>
      <c r="O47" s="459"/>
      <c r="P47" s="459"/>
      <c r="Q47" s="460"/>
      <c r="R47" s="315"/>
      <c r="S47" s="316"/>
      <c r="T47" s="170"/>
      <c r="U47" s="926"/>
      <c r="V47" s="1196"/>
      <c r="W47" s="960"/>
      <c r="X47" s="143" t="s">
        <v>406</v>
      </c>
      <c r="Y47" s="144"/>
      <c r="Z47" s="144" t="s">
        <v>549</v>
      </c>
      <c r="AA47" s="145"/>
      <c r="AB47" s="138" t="s">
        <v>406</v>
      </c>
      <c r="AC47" s="139"/>
      <c r="AD47" s="169"/>
    </row>
    <row r="48" spans="1:30" ht="10.5" customHeight="1">
      <c r="A48" s="295"/>
      <c r="B48" s="296"/>
      <c r="C48" s="437" t="s">
        <v>18</v>
      </c>
      <c r="D48" s="352" t="s">
        <v>177</v>
      </c>
      <c r="E48" s="352"/>
      <c r="F48" s="352"/>
      <c r="G48" s="352"/>
      <c r="H48" s="142"/>
      <c r="I48" s="142"/>
      <c r="J48" s="250"/>
      <c r="K48" s="1197"/>
      <c r="L48" s="1198"/>
      <c r="M48" s="1199"/>
      <c r="N48" s="241"/>
      <c r="O48" s="242"/>
      <c r="P48" s="242"/>
      <c r="Q48" s="305"/>
      <c r="R48" s="195"/>
      <c r="S48" s="196"/>
      <c r="T48" s="171"/>
      <c r="U48" s="926"/>
      <c r="V48" s="1196"/>
      <c r="W48" s="960"/>
      <c r="X48" s="458"/>
      <c r="Y48" s="459"/>
      <c r="Z48" s="459"/>
      <c r="AA48" s="460"/>
      <c r="AB48" s="315"/>
      <c r="AC48" s="316"/>
      <c r="AD48" s="170"/>
    </row>
    <row r="49" spans="1:30" ht="10.5" customHeight="1">
      <c r="A49" s="295"/>
      <c r="B49" s="296"/>
      <c r="C49" s="437"/>
      <c r="D49" s="156"/>
      <c r="E49" s="156"/>
      <c r="F49" s="156"/>
      <c r="G49" s="156"/>
      <c r="H49" s="142"/>
      <c r="I49" s="142"/>
      <c r="J49" s="1164"/>
      <c r="K49" s="1168" t="s">
        <v>170</v>
      </c>
      <c r="L49" s="1169"/>
      <c r="M49" s="644" t="s">
        <v>1</v>
      </c>
      <c r="N49" s="1011" t="s">
        <v>436</v>
      </c>
      <c r="O49" s="1011"/>
      <c r="P49" s="1011"/>
      <c r="Q49" s="1011"/>
      <c r="R49" s="922" t="str">
        <f>IF(H220="","信仰奨励章入力",H220)</f>
        <v>信仰奨励章入力</v>
      </c>
      <c r="S49" s="922"/>
      <c r="T49" s="41" t="s">
        <v>7</v>
      </c>
      <c r="U49" s="926"/>
      <c r="V49" s="1196"/>
      <c r="W49" s="960"/>
      <c r="X49" s="262"/>
      <c r="Y49" s="263"/>
      <c r="Z49" s="263"/>
      <c r="AA49" s="461"/>
      <c r="AB49" s="193"/>
      <c r="AC49" s="194"/>
      <c r="AD49" s="170"/>
    </row>
    <row r="50" spans="1:30" ht="10.5" customHeight="1">
      <c r="A50" s="295"/>
      <c r="B50" s="296"/>
      <c r="C50" s="437"/>
      <c r="D50" s="156"/>
      <c r="E50" s="156"/>
      <c r="F50" s="156"/>
      <c r="G50" s="156"/>
      <c r="H50" s="142"/>
      <c r="I50" s="142"/>
      <c r="J50" s="1164"/>
      <c r="K50" s="1168"/>
      <c r="L50" s="1169"/>
      <c r="M50" s="544"/>
      <c r="N50" s="909"/>
      <c r="O50" s="909"/>
      <c r="P50" s="909"/>
      <c r="Q50" s="909"/>
      <c r="R50" s="923"/>
      <c r="S50" s="923"/>
      <c r="T50" s="48" t="s">
        <v>489</v>
      </c>
      <c r="U50" s="926"/>
      <c r="V50" s="1196"/>
      <c r="W50" s="960"/>
      <c r="X50" s="262"/>
      <c r="Y50" s="263"/>
      <c r="Z50" s="263"/>
      <c r="AA50" s="461"/>
      <c r="AB50" s="193"/>
      <c r="AC50" s="194"/>
      <c r="AD50" s="170"/>
    </row>
    <row r="51" spans="1:30" ht="10.5" customHeight="1">
      <c r="A51" s="295"/>
      <c r="B51" s="296"/>
      <c r="C51" s="437"/>
      <c r="D51" s="366"/>
      <c r="E51" s="366"/>
      <c r="F51" s="366"/>
      <c r="G51" s="366"/>
      <c r="H51" s="142"/>
      <c r="I51" s="142"/>
      <c r="J51" s="264"/>
      <c r="K51" s="1168"/>
      <c r="L51" s="1169"/>
      <c r="M51" s="544" t="s">
        <v>2</v>
      </c>
      <c r="N51" s="909" t="s">
        <v>437</v>
      </c>
      <c r="O51" s="909"/>
      <c r="P51" s="909"/>
      <c r="Q51" s="909"/>
      <c r="R51" s="910" t="str">
        <f>IF(H222="","信仰奨励章入力",H222)</f>
        <v>信仰奨励章入力</v>
      </c>
      <c r="S51" s="911"/>
      <c r="T51" s="939" t="s">
        <v>169</v>
      </c>
      <c r="U51" s="926"/>
      <c r="V51" s="1196"/>
      <c r="W51" s="960"/>
      <c r="X51" s="262"/>
      <c r="Y51" s="263"/>
      <c r="Z51" s="263"/>
      <c r="AA51" s="461"/>
      <c r="AB51" s="193"/>
      <c r="AC51" s="194"/>
      <c r="AD51" s="170"/>
    </row>
    <row r="52" spans="1:30" ht="10.5" customHeight="1">
      <c r="A52" s="1177" t="s">
        <v>492</v>
      </c>
      <c r="B52" s="1178"/>
      <c r="C52" s="1178" t="s">
        <v>493</v>
      </c>
      <c r="D52" s="1176" t="s">
        <v>488</v>
      </c>
      <c r="E52" s="1176"/>
      <c r="F52" s="1176"/>
      <c r="G52" s="1176"/>
      <c r="H52" s="315"/>
      <c r="I52" s="316"/>
      <c r="J52" s="1187"/>
      <c r="K52" s="1168"/>
      <c r="L52" s="1169"/>
      <c r="M52" s="544"/>
      <c r="N52" s="909"/>
      <c r="O52" s="909"/>
      <c r="P52" s="909"/>
      <c r="Q52" s="909"/>
      <c r="R52" s="912"/>
      <c r="S52" s="913"/>
      <c r="T52" s="939"/>
      <c r="U52" s="926"/>
      <c r="V52" s="1196"/>
      <c r="W52" s="960"/>
      <c r="X52" s="262"/>
      <c r="Y52" s="263"/>
      <c r="Z52" s="263"/>
      <c r="AA52" s="461"/>
      <c r="AB52" s="193"/>
      <c r="AC52" s="194"/>
      <c r="AD52" s="170"/>
    </row>
    <row r="53" spans="1:30" ht="10.5" customHeight="1" thickBot="1">
      <c r="A53" s="1177"/>
      <c r="B53" s="1178"/>
      <c r="C53" s="1178"/>
      <c r="D53" s="1176"/>
      <c r="E53" s="1176"/>
      <c r="F53" s="1176"/>
      <c r="G53" s="1176"/>
      <c r="H53" s="193"/>
      <c r="I53" s="194"/>
      <c r="J53" s="1188"/>
      <c r="K53" s="1168"/>
      <c r="L53" s="1169"/>
      <c r="M53" s="544" t="s">
        <v>3</v>
      </c>
      <c r="N53" s="909" t="s">
        <v>467</v>
      </c>
      <c r="O53" s="909"/>
      <c r="P53" s="909"/>
      <c r="Q53" s="909"/>
      <c r="R53" s="910" t="str">
        <f>IF(H224="","信仰奨励章入力",H224)</f>
        <v>信仰奨励章入力</v>
      </c>
      <c r="S53" s="911"/>
      <c r="T53" s="939" t="s">
        <v>168</v>
      </c>
      <c r="U53" s="926"/>
      <c r="V53" s="1196"/>
      <c r="W53" s="960"/>
      <c r="X53" s="262"/>
      <c r="Y53" s="263"/>
      <c r="Z53" s="263"/>
      <c r="AA53" s="461"/>
      <c r="AB53" s="193"/>
      <c r="AC53" s="194"/>
      <c r="AD53" s="170"/>
    </row>
    <row r="54" spans="1:30" ht="10.5" customHeight="1">
      <c r="A54" s="575" t="s">
        <v>64</v>
      </c>
      <c r="B54" s="162"/>
      <c r="C54" s="576"/>
      <c r="D54" s="729" t="str">
        <f>IF(H220="","信仰奨励章入力",H220)</f>
        <v>信仰奨励章入力</v>
      </c>
      <c r="E54" s="729"/>
      <c r="F54" s="297" t="s">
        <v>65</v>
      </c>
      <c r="G54" s="297"/>
      <c r="H54" s="598" t="s">
        <v>66</v>
      </c>
      <c r="I54" s="598"/>
      <c r="J54" s="1121"/>
      <c r="K54" s="1168"/>
      <c r="L54" s="1169"/>
      <c r="M54" s="544"/>
      <c r="N54" s="909"/>
      <c r="O54" s="909"/>
      <c r="P54" s="909"/>
      <c r="Q54" s="909"/>
      <c r="R54" s="949"/>
      <c r="S54" s="950"/>
      <c r="T54" s="939"/>
      <c r="U54" s="926"/>
      <c r="V54" s="1196"/>
      <c r="W54" s="960"/>
      <c r="X54" s="262"/>
      <c r="Y54" s="263"/>
      <c r="Z54" s="263"/>
      <c r="AA54" s="461"/>
      <c r="AB54" s="193"/>
      <c r="AC54" s="194"/>
      <c r="AD54" s="170"/>
    </row>
    <row r="55" spans="1:30" ht="10.5" customHeight="1" thickBot="1">
      <c r="A55" s="577"/>
      <c r="B55" s="578"/>
      <c r="C55" s="579"/>
      <c r="D55" s="730"/>
      <c r="E55" s="730"/>
      <c r="F55" s="161"/>
      <c r="G55" s="161"/>
      <c r="H55" s="165"/>
      <c r="I55" s="165"/>
      <c r="J55" s="1122"/>
      <c r="K55" s="1168"/>
      <c r="L55" s="1169"/>
      <c r="M55" s="544"/>
      <c r="N55" s="909"/>
      <c r="O55" s="909"/>
      <c r="P55" s="909"/>
      <c r="Q55" s="909"/>
      <c r="R55" s="912"/>
      <c r="S55" s="913"/>
      <c r="T55" s="939"/>
      <c r="U55" s="926"/>
      <c r="V55" s="1196"/>
      <c r="W55" s="960"/>
      <c r="X55" s="262"/>
      <c r="Y55" s="263"/>
      <c r="Z55" s="263"/>
      <c r="AA55" s="461"/>
      <c r="AB55" s="193"/>
      <c r="AC55" s="194"/>
      <c r="AD55" s="170"/>
    </row>
    <row r="56" spans="1:30" ht="10.5" customHeight="1">
      <c r="A56" s="1246"/>
      <c r="B56" s="1247"/>
      <c r="C56" s="1247"/>
      <c r="D56" s="1247"/>
      <c r="E56" s="1247"/>
      <c r="F56" s="1247"/>
      <c r="G56" s="1247"/>
      <c r="H56" s="1247"/>
      <c r="I56" s="1247"/>
      <c r="J56" s="1247"/>
      <c r="K56" s="1168"/>
      <c r="L56" s="1169"/>
      <c r="M56" s="544" t="s">
        <v>4</v>
      </c>
      <c r="N56" s="909" t="s">
        <v>438</v>
      </c>
      <c r="O56" s="909"/>
      <c r="P56" s="909"/>
      <c r="Q56" s="909"/>
      <c r="R56" s="910" t="str">
        <f>IF(H227="","信仰奨励章入力",H227)</f>
        <v>信仰奨励章入力</v>
      </c>
      <c r="S56" s="911"/>
      <c r="T56" s="939" t="s">
        <v>167</v>
      </c>
      <c r="U56" s="928"/>
      <c r="V56" s="789"/>
      <c r="W56" s="961"/>
      <c r="X56" s="241"/>
      <c r="Y56" s="242"/>
      <c r="Z56" s="242"/>
      <c r="AA56" s="305"/>
      <c r="AB56" s="195"/>
      <c r="AC56" s="196"/>
      <c r="AD56" s="171"/>
    </row>
    <row r="57" spans="1:30" ht="10.5" customHeight="1" thickBot="1">
      <c r="A57" s="1248"/>
      <c r="B57" s="1249"/>
      <c r="C57" s="1249"/>
      <c r="D57" s="1249"/>
      <c r="E57" s="1249"/>
      <c r="F57" s="1249"/>
      <c r="G57" s="1249"/>
      <c r="H57" s="1249"/>
      <c r="I57" s="1249"/>
      <c r="J57" s="1249"/>
      <c r="K57" s="1168"/>
      <c r="L57" s="1169"/>
      <c r="M57" s="544"/>
      <c r="N57" s="909"/>
      <c r="O57" s="909"/>
      <c r="P57" s="909"/>
      <c r="Q57" s="909"/>
      <c r="R57" s="912"/>
      <c r="S57" s="913"/>
      <c r="T57" s="939"/>
      <c r="U57" s="956"/>
      <c r="V57" s="957"/>
      <c r="W57" s="974"/>
      <c r="X57" s="183"/>
      <c r="Y57" s="183"/>
      <c r="Z57" s="183"/>
      <c r="AA57" s="183"/>
      <c r="AB57" s="973"/>
      <c r="AC57" s="973"/>
      <c r="AD57" s="1035"/>
    </row>
    <row r="58" spans="1:30" ht="10.5" customHeight="1">
      <c r="A58" s="1145" t="s">
        <v>497</v>
      </c>
      <c r="B58" s="1146"/>
      <c r="C58" s="1146"/>
      <c r="D58" s="1146"/>
      <c r="E58" s="1146"/>
      <c r="F58" s="1146"/>
      <c r="G58" s="1146"/>
      <c r="H58" s="1146"/>
      <c r="I58" s="1146"/>
      <c r="J58" s="1146"/>
      <c r="K58" s="1168"/>
      <c r="L58" s="1169"/>
      <c r="M58" s="643" t="s">
        <v>5</v>
      </c>
      <c r="N58" s="940" t="s">
        <v>468</v>
      </c>
      <c r="O58" s="941"/>
      <c r="P58" s="941"/>
      <c r="Q58" s="942"/>
      <c r="R58" s="910" t="str">
        <f>IF(H229="","信仰奨励章入力",H229)</f>
        <v>信仰奨励章入力</v>
      </c>
      <c r="S58" s="911"/>
      <c r="T58" s="930" t="s">
        <v>411</v>
      </c>
      <c r="U58" s="956"/>
      <c r="V58" s="957"/>
      <c r="W58" s="974"/>
      <c r="X58" s="183"/>
      <c r="Y58" s="183"/>
      <c r="Z58" s="183"/>
      <c r="AA58" s="183"/>
      <c r="AB58" s="973"/>
      <c r="AC58" s="973"/>
      <c r="AD58" s="1035"/>
    </row>
    <row r="59" spans="1:30" ht="10.5" customHeight="1" thickBot="1">
      <c r="A59" s="1147"/>
      <c r="B59" s="1148"/>
      <c r="C59" s="1148"/>
      <c r="D59" s="1148"/>
      <c r="E59" s="1148"/>
      <c r="F59" s="1148"/>
      <c r="G59" s="1148"/>
      <c r="H59" s="1148"/>
      <c r="I59" s="1148"/>
      <c r="J59" s="1148"/>
      <c r="K59" s="1168"/>
      <c r="L59" s="1169"/>
      <c r="M59" s="1160"/>
      <c r="N59" s="943"/>
      <c r="O59" s="944"/>
      <c r="P59" s="944"/>
      <c r="Q59" s="945"/>
      <c r="R59" s="949"/>
      <c r="S59" s="950"/>
      <c r="T59" s="931"/>
      <c r="U59" s="956"/>
      <c r="V59" s="957"/>
      <c r="W59" s="974"/>
      <c r="X59" s="183"/>
      <c r="Y59" s="183"/>
      <c r="Z59" s="183"/>
      <c r="AA59" s="183"/>
      <c r="AB59" s="973"/>
      <c r="AC59" s="973"/>
      <c r="AD59" s="1035"/>
    </row>
    <row r="60" spans="1:30" ht="10.5" customHeight="1">
      <c r="A60" s="1127" t="s">
        <v>496</v>
      </c>
      <c r="B60" s="1128"/>
      <c r="C60" s="1128"/>
      <c r="D60" s="1128"/>
      <c r="E60" s="1128"/>
      <c r="F60" s="1128"/>
      <c r="G60" s="1128"/>
      <c r="H60" s="1128"/>
      <c r="I60" s="1129"/>
      <c r="J60" s="49" t="s">
        <v>46</v>
      </c>
      <c r="K60" s="1168"/>
      <c r="L60" s="1169"/>
      <c r="M60" s="644"/>
      <c r="N60" s="946"/>
      <c r="O60" s="947"/>
      <c r="P60" s="947"/>
      <c r="Q60" s="948"/>
      <c r="R60" s="912"/>
      <c r="S60" s="913"/>
      <c r="T60" s="932"/>
      <c r="U60" s="956"/>
      <c r="V60" s="957"/>
      <c r="W60" s="974"/>
      <c r="X60" s="183"/>
      <c r="Y60" s="183"/>
      <c r="Z60" s="183"/>
      <c r="AA60" s="183"/>
      <c r="AB60" s="973"/>
      <c r="AC60" s="973"/>
      <c r="AD60" s="1035"/>
    </row>
    <row r="61" spans="1:30" ht="10.5" customHeight="1">
      <c r="A61" s="1149" t="s">
        <v>0</v>
      </c>
      <c r="B61" s="1150"/>
      <c r="C61" s="1155" t="s">
        <v>1</v>
      </c>
      <c r="D61" s="143" t="s">
        <v>360</v>
      </c>
      <c r="E61" s="144"/>
      <c r="F61" s="144"/>
      <c r="G61" s="145"/>
      <c r="H61" s="138"/>
      <c r="I61" s="139"/>
      <c r="J61" s="264"/>
      <c r="K61" s="1168"/>
      <c r="L61" s="1169"/>
      <c r="M61" s="544" t="s">
        <v>6</v>
      </c>
      <c r="N61" s="909" t="s">
        <v>439</v>
      </c>
      <c r="O61" s="909"/>
      <c r="P61" s="909"/>
      <c r="Q61" s="909"/>
      <c r="R61" s="923" t="str">
        <f>IF(H233="","信仰奨励章入力",H233)</f>
        <v>信仰奨励章入力</v>
      </c>
      <c r="S61" s="923"/>
      <c r="T61" s="930" t="s">
        <v>410</v>
      </c>
      <c r="U61" s="956"/>
      <c r="V61" s="957"/>
      <c r="W61" s="974"/>
      <c r="X61" s="183"/>
      <c r="Y61" s="183"/>
      <c r="Z61" s="183"/>
      <c r="AA61" s="183"/>
      <c r="AB61" s="973"/>
      <c r="AC61" s="973"/>
      <c r="AD61" s="1035"/>
    </row>
    <row r="62" spans="1:30" ht="10.5" customHeight="1">
      <c r="A62" s="1151"/>
      <c r="B62" s="1152"/>
      <c r="C62" s="1156"/>
      <c r="D62" s="323"/>
      <c r="E62" s="324"/>
      <c r="F62" s="324"/>
      <c r="G62" s="325"/>
      <c r="H62" s="174"/>
      <c r="I62" s="215"/>
      <c r="J62" s="248"/>
      <c r="K62" s="1168"/>
      <c r="L62" s="1169"/>
      <c r="M62" s="544"/>
      <c r="N62" s="909"/>
      <c r="O62" s="909"/>
      <c r="P62" s="909"/>
      <c r="Q62" s="909"/>
      <c r="R62" s="923"/>
      <c r="S62" s="923"/>
      <c r="T62" s="955"/>
      <c r="U62" s="956"/>
      <c r="V62" s="957"/>
      <c r="W62" s="974"/>
      <c r="X62" s="183"/>
      <c r="Y62" s="183"/>
      <c r="Z62" s="183"/>
      <c r="AA62" s="183"/>
      <c r="AB62" s="973"/>
      <c r="AC62" s="973"/>
      <c r="AD62" s="1035"/>
    </row>
    <row r="63" spans="1:30" ht="10.5" customHeight="1">
      <c r="A63" s="1151"/>
      <c r="B63" s="1152"/>
      <c r="C63" s="1156"/>
      <c r="D63" s="323"/>
      <c r="E63" s="324"/>
      <c r="F63" s="324"/>
      <c r="G63" s="325"/>
      <c r="H63" s="174"/>
      <c r="I63" s="215"/>
      <c r="J63" s="248"/>
      <c r="K63" s="1168"/>
      <c r="L63" s="1169"/>
      <c r="M63" s="544" t="s">
        <v>68</v>
      </c>
      <c r="N63" s="909" t="s">
        <v>469</v>
      </c>
      <c r="O63" s="909"/>
      <c r="P63" s="909"/>
      <c r="Q63" s="909"/>
      <c r="R63" s="923" t="str">
        <f>IF(H235="","信仰奨励章入力",H235)</f>
        <v>信仰奨励章入力</v>
      </c>
      <c r="S63" s="923"/>
      <c r="T63" s="930" t="s">
        <v>410</v>
      </c>
      <c r="U63" s="956"/>
      <c r="V63" s="957"/>
      <c r="W63" s="974"/>
      <c r="X63" s="183"/>
      <c r="Y63" s="183"/>
      <c r="Z63" s="183"/>
      <c r="AA63" s="183"/>
      <c r="AB63" s="973"/>
      <c r="AC63" s="973"/>
      <c r="AD63" s="1035"/>
    </row>
    <row r="64" spans="1:30" ht="10.5" customHeight="1">
      <c r="A64" s="1151"/>
      <c r="B64" s="1152"/>
      <c r="C64" s="1156"/>
      <c r="D64" s="323"/>
      <c r="E64" s="324"/>
      <c r="F64" s="324"/>
      <c r="G64" s="325"/>
      <c r="H64" s="174"/>
      <c r="I64" s="215"/>
      <c r="J64" s="248"/>
      <c r="K64" s="1168"/>
      <c r="L64" s="1169"/>
      <c r="M64" s="544"/>
      <c r="N64" s="909"/>
      <c r="O64" s="909"/>
      <c r="P64" s="909"/>
      <c r="Q64" s="909"/>
      <c r="R64" s="923"/>
      <c r="S64" s="923"/>
      <c r="T64" s="955"/>
      <c r="U64" s="956"/>
      <c r="V64" s="957"/>
      <c r="W64" s="974"/>
      <c r="X64" s="183"/>
      <c r="Y64" s="183"/>
      <c r="Z64" s="183"/>
      <c r="AA64" s="183"/>
      <c r="AB64" s="973"/>
      <c r="AC64" s="973"/>
      <c r="AD64" s="1035"/>
    </row>
    <row r="65" spans="1:33" ht="10.5" customHeight="1">
      <c r="A65" s="1151"/>
      <c r="B65" s="1152"/>
      <c r="C65" s="1156"/>
      <c r="D65" s="323"/>
      <c r="E65" s="324"/>
      <c r="F65" s="324"/>
      <c r="G65" s="325"/>
      <c r="H65" s="174"/>
      <c r="I65" s="215"/>
      <c r="J65" s="248"/>
      <c r="K65" s="1168"/>
      <c r="L65" s="1169"/>
      <c r="M65" s="544" t="s">
        <v>69</v>
      </c>
      <c r="N65" s="909" t="s">
        <v>470</v>
      </c>
      <c r="O65" s="909"/>
      <c r="P65" s="909"/>
      <c r="Q65" s="909"/>
      <c r="R65" s="923" t="str">
        <f>IF(H237="","信仰奨励章入力",H237)</f>
        <v>信仰奨励章入力</v>
      </c>
      <c r="S65" s="923"/>
      <c r="T65" s="930" t="s">
        <v>410</v>
      </c>
      <c r="U65" s="956"/>
      <c r="V65" s="957"/>
      <c r="W65" s="974"/>
      <c r="X65" s="183"/>
      <c r="Y65" s="183"/>
      <c r="Z65" s="183"/>
      <c r="AA65" s="183"/>
      <c r="AB65" s="973"/>
      <c r="AC65" s="973"/>
      <c r="AD65" s="1035"/>
    </row>
    <row r="66" spans="1:33" ht="10.5" customHeight="1">
      <c r="A66" s="1153"/>
      <c r="B66" s="1154"/>
      <c r="C66" s="1157"/>
      <c r="D66" s="146"/>
      <c r="E66" s="147"/>
      <c r="F66" s="147"/>
      <c r="G66" s="148"/>
      <c r="H66" s="176"/>
      <c r="I66" s="216"/>
      <c r="J66" s="250"/>
      <c r="K66" s="1168"/>
      <c r="L66" s="1169"/>
      <c r="M66" s="544"/>
      <c r="N66" s="909"/>
      <c r="O66" s="909"/>
      <c r="P66" s="909"/>
      <c r="Q66" s="909"/>
      <c r="R66" s="923"/>
      <c r="S66" s="923"/>
      <c r="T66" s="955"/>
      <c r="U66" s="956"/>
      <c r="V66" s="957"/>
      <c r="W66" s="974"/>
      <c r="X66" s="183"/>
      <c r="Y66" s="183"/>
      <c r="Z66" s="183"/>
      <c r="AA66" s="183"/>
      <c r="AB66" s="973"/>
      <c r="AC66" s="973"/>
      <c r="AD66" s="1035"/>
    </row>
    <row r="67" spans="1:33" ht="10.5" customHeight="1">
      <c r="A67" s="1149" t="s">
        <v>53</v>
      </c>
      <c r="B67" s="1150"/>
      <c r="C67" s="1136" t="s">
        <v>1</v>
      </c>
      <c r="D67" s="156" t="s">
        <v>357</v>
      </c>
      <c r="E67" s="156"/>
      <c r="F67" s="156"/>
      <c r="G67" s="156"/>
      <c r="H67" s="142"/>
      <c r="I67" s="142"/>
      <c r="J67" s="264"/>
      <c r="K67" s="1168"/>
      <c r="L67" s="1169"/>
      <c r="M67" s="544" t="s">
        <v>166</v>
      </c>
      <c r="N67" s="909" t="s">
        <v>466</v>
      </c>
      <c r="O67" s="909"/>
      <c r="P67" s="909"/>
      <c r="Q67" s="909"/>
      <c r="R67" s="923" t="str">
        <f>IF(H239="","信仰奨励章入力",H239)</f>
        <v>信仰奨励章入力</v>
      </c>
      <c r="S67" s="923"/>
      <c r="T67" s="930" t="s">
        <v>410</v>
      </c>
      <c r="U67" s="956"/>
      <c r="V67" s="957"/>
      <c r="W67" s="974"/>
      <c r="X67" s="183"/>
      <c r="Y67" s="183"/>
      <c r="Z67" s="183"/>
      <c r="AA67" s="183"/>
      <c r="AB67" s="973"/>
      <c r="AC67" s="973"/>
      <c r="AD67" s="1035"/>
    </row>
    <row r="68" spans="1:33" ht="10.5" customHeight="1">
      <c r="A68" s="1151"/>
      <c r="B68" s="1152"/>
      <c r="C68" s="1136"/>
      <c r="D68" s="156"/>
      <c r="E68" s="156"/>
      <c r="F68" s="156"/>
      <c r="G68" s="156"/>
      <c r="H68" s="142"/>
      <c r="I68" s="142"/>
      <c r="J68" s="248"/>
      <c r="K68" s="1170"/>
      <c r="L68" s="1171"/>
      <c r="M68" s="544"/>
      <c r="N68" s="909"/>
      <c r="O68" s="909"/>
      <c r="P68" s="909"/>
      <c r="Q68" s="909"/>
      <c r="R68" s="923"/>
      <c r="S68" s="923"/>
      <c r="T68" s="955"/>
      <c r="U68" s="956"/>
      <c r="V68" s="957"/>
      <c r="W68" s="974"/>
      <c r="X68" s="183"/>
      <c r="Y68" s="183"/>
      <c r="Z68" s="183"/>
      <c r="AA68" s="183"/>
      <c r="AB68" s="973"/>
      <c r="AC68" s="973"/>
      <c r="AD68" s="1035"/>
    </row>
    <row r="69" spans="1:33" ht="10.5" customHeight="1">
      <c r="A69" s="1151"/>
      <c r="B69" s="1152"/>
      <c r="C69" s="1136"/>
      <c r="D69" s="156"/>
      <c r="E69" s="156"/>
      <c r="F69" s="156"/>
      <c r="G69" s="156"/>
      <c r="H69" s="142"/>
      <c r="I69" s="142"/>
      <c r="J69" s="248"/>
      <c r="K69" s="1210" t="s">
        <v>45</v>
      </c>
      <c r="L69" s="1211"/>
      <c r="M69" s="643" t="s">
        <v>1</v>
      </c>
      <c r="N69" s="933" t="s">
        <v>52</v>
      </c>
      <c r="O69" s="933"/>
      <c r="P69" s="933"/>
      <c r="Q69" s="933"/>
      <c r="R69" s="923" t="str">
        <f>IF(D241="","信仰奨励章入力",D241)</f>
        <v>信仰奨励章入力</v>
      </c>
      <c r="S69" s="923"/>
      <c r="T69" s="930" t="s">
        <v>410</v>
      </c>
      <c r="U69" s="914" t="s">
        <v>45</v>
      </c>
      <c r="V69" s="915"/>
      <c r="W69" s="1027" t="s">
        <v>1</v>
      </c>
      <c r="X69" s="441" t="s">
        <v>376</v>
      </c>
      <c r="Y69" s="442"/>
      <c r="Z69" s="442"/>
      <c r="AA69" s="443"/>
      <c r="AB69" s="185" t="str">
        <f>IF(R229="","宗教章入力",R229)</f>
        <v>宗教章入力</v>
      </c>
      <c r="AC69" s="186"/>
      <c r="AD69" s="189" t="s">
        <v>480</v>
      </c>
    </row>
    <row r="70" spans="1:33" ht="10.5" customHeight="1">
      <c r="A70" s="1151"/>
      <c r="B70" s="1152"/>
      <c r="C70" s="1136"/>
      <c r="D70" s="156"/>
      <c r="E70" s="156"/>
      <c r="F70" s="156"/>
      <c r="G70" s="156"/>
      <c r="H70" s="142"/>
      <c r="I70" s="142"/>
      <c r="J70" s="248"/>
      <c r="K70" s="1170"/>
      <c r="L70" s="1171"/>
      <c r="M70" s="644"/>
      <c r="N70" s="933"/>
      <c r="O70" s="933"/>
      <c r="P70" s="933"/>
      <c r="Q70" s="933"/>
      <c r="R70" s="923"/>
      <c r="S70" s="923"/>
      <c r="T70" s="955"/>
      <c r="U70" s="916"/>
      <c r="V70" s="917"/>
      <c r="W70" s="1028"/>
      <c r="X70" s="238"/>
      <c r="Y70" s="239"/>
      <c r="Z70" s="239"/>
      <c r="AA70" s="240"/>
      <c r="AB70" s="187"/>
      <c r="AC70" s="188"/>
      <c r="AD70" s="190"/>
    </row>
    <row r="71" spans="1:33" ht="10.5" customHeight="1">
      <c r="A71" s="1151"/>
      <c r="B71" s="1152"/>
      <c r="C71" s="1136"/>
      <c r="D71" s="156"/>
      <c r="E71" s="156"/>
      <c r="F71" s="156"/>
      <c r="G71" s="156"/>
      <c r="H71" s="142"/>
      <c r="I71" s="142"/>
      <c r="J71" s="248"/>
      <c r="K71" s="1137" t="s">
        <v>44</v>
      </c>
      <c r="L71" s="1138"/>
      <c r="M71" s="1206"/>
      <c r="N71" s="1112"/>
      <c r="O71" s="1113"/>
      <c r="P71" s="1113"/>
      <c r="Q71" s="1114"/>
      <c r="R71" s="264"/>
      <c r="S71" s="265"/>
      <c r="T71" s="169"/>
      <c r="U71" s="924" t="s">
        <v>44</v>
      </c>
      <c r="V71" s="925"/>
      <c r="W71" s="959" t="s">
        <v>1</v>
      </c>
      <c r="X71" s="1029" t="s">
        <v>375</v>
      </c>
      <c r="Y71" s="1030"/>
      <c r="Z71" s="1030"/>
      <c r="AA71" s="1031"/>
      <c r="AB71" s="138"/>
      <c r="AC71" s="139"/>
      <c r="AD71" s="652" t="s">
        <v>546</v>
      </c>
    </row>
    <row r="72" spans="1:33" ht="10.5" customHeight="1">
      <c r="A72" s="1151"/>
      <c r="B72" s="1152"/>
      <c r="C72" s="1136"/>
      <c r="D72" s="156"/>
      <c r="E72" s="156"/>
      <c r="F72" s="156"/>
      <c r="G72" s="156"/>
      <c r="H72" s="142"/>
      <c r="I72" s="142"/>
      <c r="J72" s="248"/>
      <c r="K72" s="1139"/>
      <c r="L72" s="1140"/>
      <c r="M72" s="1207"/>
      <c r="N72" s="1115"/>
      <c r="O72" s="1116"/>
      <c r="P72" s="1116"/>
      <c r="Q72" s="1117"/>
      <c r="R72" s="248"/>
      <c r="S72" s="249"/>
      <c r="T72" s="170"/>
      <c r="U72" s="926"/>
      <c r="V72" s="927"/>
      <c r="W72" s="960"/>
      <c r="X72" s="1032"/>
      <c r="Y72" s="1033"/>
      <c r="Z72" s="1033"/>
      <c r="AA72" s="1034"/>
      <c r="AB72" s="174"/>
      <c r="AC72" s="215"/>
      <c r="AD72" s="958"/>
    </row>
    <row r="73" spans="1:33" ht="10.5" customHeight="1">
      <c r="A73" s="1151"/>
      <c r="B73" s="1152"/>
      <c r="C73" s="1136"/>
      <c r="D73" s="156"/>
      <c r="E73" s="156"/>
      <c r="F73" s="156"/>
      <c r="G73" s="156"/>
      <c r="H73" s="142"/>
      <c r="I73" s="142"/>
      <c r="J73" s="248"/>
      <c r="K73" s="1139"/>
      <c r="L73" s="1140"/>
      <c r="M73" s="1207"/>
      <c r="N73" s="1115"/>
      <c r="O73" s="1116"/>
      <c r="P73" s="1116"/>
      <c r="Q73" s="1117"/>
      <c r="R73" s="248"/>
      <c r="S73" s="249"/>
      <c r="T73" s="170"/>
      <c r="U73" s="926"/>
      <c r="V73" s="927"/>
      <c r="W73" s="960"/>
      <c r="X73" s="1032"/>
      <c r="Y73" s="1033"/>
      <c r="Z73" s="1033"/>
      <c r="AA73" s="1034"/>
      <c r="AB73" s="174"/>
      <c r="AC73" s="215"/>
      <c r="AD73" s="958"/>
    </row>
    <row r="74" spans="1:33" ht="10.5" customHeight="1">
      <c r="A74" s="1151"/>
      <c r="B74" s="1152"/>
      <c r="C74" s="1136" t="s">
        <v>18</v>
      </c>
      <c r="D74" s="156" t="s">
        <v>359</v>
      </c>
      <c r="E74" s="156"/>
      <c r="F74" s="156"/>
      <c r="G74" s="156"/>
      <c r="H74" s="142"/>
      <c r="I74" s="142"/>
      <c r="J74" s="248"/>
      <c r="K74" s="1139"/>
      <c r="L74" s="1140"/>
      <c r="M74" s="1207"/>
      <c r="N74" s="1115"/>
      <c r="O74" s="1116"/>
      <c r="P74" s="1116"/>
      <c r="Q74" s="1117"/>
      <c r="R74" s="248"/>
      <c r="S74" s="249"/>
      <c r="T74" s="170"/>
      <c r="U74" s="926"/>
      <c r="V74" s="927"/>
      <c r="W74" s="960"/>
      <c r="X74" s="962" t="s">
        <v>448</v>
      </c>
      <c r="Y74" s="963"/>
      <c r="Z74" s="963"/>
      <c r="AA74" s="964"/>
      <c r="AB74" s="174"/>
      <c r="AC74" s="215"/>
      <c r="AD74" s="958"/>
    </row>
    <row r="75" spans="1:33" ht="10.5" customHeight="1">
      <c r="A75" s="1151"/>
      <c r="B75" s="1152"/>
      <c r="C75" s="1136"/>
      <c r="D75" s="156"/>
      <c r="E75" s="156"/>
      <c r="F75" s="156"/>
      <c r="G75" s="156"/>
      <c r="H75" s="142"/>
      <c r="I75" s="142"/>
      <c r="J75" s="248"/>
      <c r="K75" s="1139"/>
      <c r="L75" s="1140"/>
      <c r="M75" s="1207"/>
      <c r="N75" s="1115"/>
      <c r="O75" s="1116"/>
      <c r="P75" s="1116"/>
      <c r="Q75" s="1117"/>
      <c r="R75" s="248"/>
      <c r="S75" s="249"/>
      <c r="T75" s="170"/>
      <c r="U75" s="926"/>
      <c r="V75" s="927"/>
      <c r="W75" s="960"/>
      <c r="X75" s="962"/>
      <c r="Y75" s="963"/>
      <c r="Z75" s="963"/>
      <c r="AA75" s="964"/>
      <c r="AB75" s="174"/>
      <c r="AC75" s="215"/>
      <c r="AD75" s="958"/>
    </row>
    <row r="76" spans="1:33" ht="10.5" customHeight="1">
      <c r="A76" s="1151"/>
      <c r="B76" s="1152"/>
      <c r="C76" s="1136"/>
      <c r="D76" s="156"/>
      <c r="E76" s="156"/>
      <c r="F76" s="156"/>
      <c r="G76" s="156"/>
      <c r="H76" s="142"/>
      <c r="I76" s="142"/>
      <c r="J76" s="248"/>
      <c r="K76" s="1141"/>
      <c r="L76" s="1142"/>
      <c r="M76" s="1208"/>
      <c r="N76" s="1118"/>
      <c r="O76" s="1119"/>
      <c r="P76" s="1119"/>
      <c r="Q76" s="1120"/>
      <c r="R76" s="250"/>
      <c r="S76" s="251"/>
      <c r="T76" s="171"/>
      <c r="U76" s="928"/>
      <c r="V76" s="929"/>
      <c r="W76" s="961"/>
      <c r="X76" s="1037"/>
      <c r="Y76" s="1038"/>
      <c r="Z76" s="1038"/>
      <c r="AA76" s="1039"/>
      <c r="AB76" s="176"/>
      <c r="AC76" s="216"/>
      <c r="AD76" s="653"/>
    </row>
    <row r="77" spans="1:33" ht="10.5" customHeight="1">
      <c r="A77" s="1151"/>
      <c r="B77" s="1152"/>
      <c r="C77" s="1136"/>
      <c r="D77" s="156"/>
      <c r="E77" s="156"/>
      <c r="F77" s="156"/>
      <c r="G77" s="156"/>
      <c r="H77" s="142"/>
      <c r="I77" s="142"/>
      <c r="J77" s="248"/>
      <c r="K77" s="1137" t="s">
        <v>55</v>
      </c>
      <c r="L77" s="1138"/>
      <c r="M77" s="1109"/>
      <c r="N77" s="900"/>
      <c r="O77" s="901"/>
      <c r="P77" s="901"/>
      <c r="Q77" s="902"/>
      <c r="R77" s="482"/>
      <c r="S77" s="482"/>
      <c r="T77" s="298"/>
      <c r="U77" s="924" t="s">
        <v>55</v>
      </c>
      <c r="V77" s="925"/>
      <c r="W77" s="779" t="s">
        <v>1</v>
      </c>
      <c r="X77" s="1024"/>
      <c r="Y77" s="1025"/>
      <c r="Z77" s="1025"/>
      <c r="AA77" s="1026"/>
      <c r="AB77" s="142"/>
      <c r="AC77" s="142"/>
      <c r="AD77" s="951" t="s">
        <v>547</v>
      </c>
    </row>
    <row r="78" spans="1:33" ht="10.5" customHeight="1">
      <c r="A78" s="1151"/>
      <c r="B78" s="1152"/>
      <c r="C78" s="1136"/>
      <c r="D78" s="156"/>
      <c r="E78" s="156"/>
      <c r="F78" s="156"/>
      <c r="G78" s="156"/>
      <c r="H78" s="142"/>
      <c r="I78" s="142"/>
      <c r="J78" s="248"/>
      <c r="K78" s="1139"/>
      <c r="L78" s="1140"/>
      <c r="M78" s="1109"/>
      <c r="N78" s="903"/>
      <c r="O78" s="904"/>
      <c r="P78" s="904"/>
      <c r="Q78" s="905"/>
      <c r="R78" s="482"/>
      <c r="S78" s="482"/>
      <c r="T78" s="298"/>
      <c r="U78" s="926"/>
      <c r="V78" s="927"/>
      <c r="W78" s="779"/>
      <c r="X78" s="919" t="s">
        <v>380</v>
      </c>
      <c r="Y78" s="920"/>
      <c r="Z78" s="920"/>
      <c r="AA78" s="921"/>
      <c r="AB78" s="142"/>
      <c r="AC78" s="142"/>
      <c r="AD78" s="951"/>
    </row>
    <row r="79" spans="1:33" ht="10.5" customHeight="1">
      <c r="A79" s="1153"/>
      <c r="B79" s="1154"/>
      <c r="C79" s="1136"/>
      <c r="D79" s="156"/>
      <c r="E79" s="156"/>
      <c r="F79" s="156"/>
      <c r="G79" s="156"/>
      <c r="H79" s="142"/>
      <c r="I79" s="142"/>
      <c r="J79" s="250"/>
      <c r="K79" s="1139"/>
      <c r="L79" s="1140"/>
      <c r="M79" s="1109"/>
      <c r="N79" s="903"/>
      <c r="O79" s="904"/>
      <c r="P79" s="904"/>
      <c r="Q79" s="905"/>
      <c r="R79" s="482"/>
      <c r="S79" s="482"/>
      <c r="T79" s="298"/>
      <c r="U79" s="926"/>
      <c r="V79" s="927"/>
      <c r="W79" s="779"/>
      <c r="X79" s="919" t="s">
        <v>379</v>
      </c>
      <c r="Y79" s="920"/>
      <c r="Z79" s="920"/>
      <c r="AA79" s="921"/>
      <c r="AB79" s="142"/>
      <c r="AC79" s="142"/>
      <c r="AD79" s="951"/>
    </row>
    <row r="80" spans="1:33" ht="10.5" customHeight="1">
      <c r="A80" s="1201" t="s">
        <v>490</v>
      </c>
      <c r="B80" s="1202"/>
      <c r="C80" s="1156" t="s">
        <v>486</v>
      </c>
      <c r="D80" s="1070" t="s">
        <v>491</v>
      </c>
      <c r="E80" s="1071"/>
      <c r="F80" s="1071"/>
      <c r="G80" s="1072"/>
      <c r="H80" s="1076" t="str">
        <f>IF(H220="","信仰奨励章入力",H220)</f>
        <v>信仰奨励章入力</v>
      </c>
      <c r="I80" s="1077"/>
      <c r="J80" s="1102" t="s">
        <v>494</v>
      </c>
      <c r="K80" s="1139"/>
      <c r="L80" s="1140"/>
      <c r="M80" s="1109"/>
      <c r="N80" s="903"/>
      <c r="O80" s="904"/>
      <c r="P80" s="904"/>
      <c r="Q80" s="905"/>
      <c r="R80" s="482"/>
      <c r="S80" s="482"/>
      <c r="T80" s="298"/>
      <c r="U80" s="926"/>
      <c r="V80" s="927"/>
      <c r="W80" s="779"/>
      <c r="X80" s="919" t="s">
        <v>382</v>
      </c>
      <c r="Y80" s="920"/>
      <c r="Z80" s="920"/>
      <c r="AA80" s="921"/>
      <c r="AB80" s="142"/>
      <c r="AC80" s="142"/>
      <c r="AD80" s="951"/>
      <c r="AG80" s="22"/>
    </row>
    <row r="81" spans="1:59" ht="10.5" customHeight="1">
      <c r="A81" s="1201"/>
      <c r="B81" s="1202"/>
      <c r="C81" s="1156"/>
      <c r="D81" s="1073"/>
      <c r="E81" s="1074"/>
      <c r="F81" s="1074"/>
      <c r="G81" s="1075"/>
      <c r="H81" s="1078"/>
      <c r="I81" s="1079"/>
      <c r="J81" s="1103"/>
      <c r="K81" s="1139"/>
      <c r="L81" s="1140"/>
      <c r="M81" s="1109"/>
      <c r="N81" s="903"/>
      <c r="O81" s="904"/>
      <c r="P81" s="904"/>
      <c r="Q81" s="905"/>
      <c r="R81" s="482"/>
      <c r="S81" s="482"/>
      <c r="T81" s="298"/>
      <c r="U81" s="926"/>
      <c r="V81" s="927"/>
      <c r="W81" s="779"/>
      <c r="X81" s="919" t="s">
        <v>381</v>
      </c>
      <c r="Y81" s="920"/>
      <c r="Z81" s="920"/>
      <c r="AA81" s="921"/>
      <c r="AB81" s="142"/>
      <c r="AC81" s="142"/>
      <c r="AD81" s="951"/>
    </row>
    <row r="82" spans="1:59" ht="10.5" customHeight="1">
      <c r="A82" s="1201"/>
      <c r="B82" s="1202"/>
      <c r="C82" s="1156"/>
      <c r="D82" s="143" t="s">
        <v>487</v>
      </c>
      <c r="E82" s="144"/>
      <c r="F82" s="144"/>
      <c r="G82" s="145"/>
      <c r="H82" s="138"/>
      <c r="I82" s="139"/>
      <c r="J82" s="264"/>
      <c r="K82" s="1139"/>
      <c r="L82" s="1140"/>
      <c r="M82" s="1109"/>
      <c r="N82" s="903"/>
      <c r="O82" s="904"/>
      <c r="P82" s="904"/>
      <c r="Q82" s="905"/>
      <c r="R82" s="482"/>
      <c r="S82" s="482"/>
      <c r="T82" s="298"/>
      <c r="U82" s="926"/>
      <c r="V82" s="927"/>
      <c r="W82" s="779"/>
      <c r="X82" s="446" t="s">
        <v>543</v>
      </c>
      <c r="Y82" s="447"/>
      <c r="Z82" s="447"/>
      <c r="AA82" s="448"/>
      <c r="AB82" s="142"/>
      <c r="AC82" s="142"/>
      <c r="AD82" s="951"/>
    </row>
    <row r="83" spans="1:59" ht="10.5" customHeight="1" thickBot="1">
      <c r="A83" s="1203"/>
      <c r="B83" s="1204"/>
      <c r="C83" s="1205"/>
      <c r="D83" s="1220"/>
      <c r="E83" s="1221"/>
      <c r="F83" s="1221"/>
      <c r="G83" s="1222"/>
      <c r="H83" s="516"/>
      <c r="I83" s="517"/>
      <c r="J83" s="1111"/>
      <c r="K83" s="1212"/>
      <c r="L83" s="1213"/>
      <c r="M83" s="1110"/>
      <c r="N83" s="906"/>
      <c r="O83" s="907"/>
      <c r="P83" s="907"/>
      <c r="Q83" s="908"/>
      <c r="R83" s="879"/>
      <c r="S83" s="879"/>
      <c r="T83" s="934"/>
      <c r="U83" s="1217"/>
      <c r="V83" s="1218"/>
      <c r="W83" s="1209"/>
      <c r="X83" s="1040"/>
      <c r="Y83" s="1041"/>
      <c r="Z83" s="1041"/>
      <c r="AA83" s="1042"/>
      <c r="AB83" s="165"/>
      <c r="AC83" s="165"/>
      <c r="AD83" s="952"/>
    </row>
    <row r="84" spans="1:59" ht="10.5" customHeight="1">
      <c r="A84" s="575" t="s">
        <v>64</v>
      </c>
      <c r="B84" s="162"/>
      <c r="C84" s="576"/>
      <c r="D84" s="1223"/>
      <c r="E84" s="1224"/>
      <c r="F84" s="1082" t="s">
        <v>65</v>
      </c>
      <c r="G84" s="1082"/>
      <c r="H84" s="1051" t="s">
        <v>66</v>
      </c>
      <c r="I84" s="1219"/>
      <c r="J84" s="1051"/>
      <c r="K84" s="575" t="s">
        <v>64</v>
      </c>
      <c r="L84" s="162"/>
      <c r="M84" s="576"/>
      <c r="N84" s="135"/>
      <c r="O84" s="135"/>
      <c r="P84" s="297" t="s">
        <v>65</v>
      </c>
      <c r="Q84" s="297"/>
      <c r="R84" s="598" t="s">
        <v>66</v>
      </c>
      <c r="S84" s="598"/>
      <c r="T84" s="610"/>
      <c r="U84" s="575" t="s">
        <v>64</v>
      </c>
      <c r="V84" s="162"/>
      <c r="W84" s="576"/>
      <c r="X84" s="135"/>
      <c r="Y84" s="135"/>
      <c r="Z84" s="297" t="s">
        <v>65</v>
      </c>
      <c r="AA84" s="297"/>
      <c r="AB84" s="598" t="s">
        <v>66</v>
      </c>
      <c r="AC84" s="598"/>
      <c r="AD84" s="610"/>
    </row>
    <row r="85" spans="1:59" ht="10.5" customHeight="1" thickBot="1">
      <c r="A85" s="577"/>
      <c r="B85" s="578"/>
      <c r="C85" s="579"/>
      <c r="D85" s="1225"/>
      <c r="E85" s="1226"/>
      <c r="F85" s="1083"/>
      <c r="G85" s="1083"/>
      <c r="H85" s="516"/>
      <c r="I85" s="517"/>
      <c r="J85" s="516"/>
      <c r="K85" s="577"/>
      <c r="L85" s="578"/>
      <c r="M85" s="579"/>
      <c r="N85" s="136"/>
      <c r="O85" s="136"/>
      <c r="P85" s="161"/>
      <c r="Q85" s="161"/>
      <c r="R85" s="165"/>
      <c r="S85" s="165"/>
      <c r="T85" s="168"/>
      <c r="U85" s="577"/>
      <c r="V85" s="578"/>
      <c r="W85" s="579"/>
      <c r="X85" s="136"/>
      <c r="Y85" s="136"/>
      <c r="Z85" s="161"/>
      <c r="AA85" s="161"/>
      <c r="AB85" s="165"/>
      <c r="AC85" s="165"/>
      <c r="AD85" s="168"/>
    </row>
    <row r="86" spans="1:59" ht="10.5" customHeight="1">
      <c r="B86" s="11"/>
      <c r="C86" s="11"/>
      <c r="D86" s="11"/>
      <c r="E86" s="11"/>
      <c r="F86" s="11"/>
      <c r="G86" s="11"/>
      <c r="H86" s="11"/>
      <c r="I86" s="11"/>
      <c r="J86" s="11"/>
      <c r="K86" s="162" t="s">
        <v>534</v>
      </c>
      <c r="L86" s="162"/>
      <c r="M86" s="162"/>
      <c r="N86" s="163" t="s">
        <v>463</v>
      </c>
      <c r="O86" s="163"/>
      <c r="P86" s="163"/>
      <c r="Q86" s="163"/>
      <c r="R86" s="163"/>
      <c r="S86" s="163"/>
      <c r="T86" s="162" t="s">
        <v>502</v>
      </c>
      <c r="U86" s="599" t="s">
        <v>583</v>
      </c>
      <c r="V86" s="599"/>
      <c r="W86" s="599"/>
      <c r="X86" s="590"/>
      <c r="Y86" s="590"/>
      <c r="Z86" s="590"/>
      <c r="AA86" s="590"/>
      <c r="AB86" s="137">
        <f ca="1">TODAY()</f>
        <v>45319</v>
      </c>
      <c r="AC86" s="137"/>
      <c r="AD86" s="137"/>
    </row>
    <row r="87" spans="1:59" ht="10.5" customHeight="1" thickBot="1">
      <c r="B87" s="1"/>
      <c r="C87" s="1"/>
      <c r="H87" s="1"/>
      <c r="I87" s="1"/>
      <c r="J87" s="1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580"/>
      <c r="V87" s="580"/>
      <c r="W87" s="580"/>
      <c r="X87" s="590"/>
      <c r="Y87" s="590"/>
      <c r="Z87" s="590"/>
      <c r="AA87" s="590"/>
      <c r="AB87" s="137"/>
      <c r="AC87" s="137"/>
      <c r="AD87" s="137"/>
    </row>
    <row r="88" spans="1:59" s="10" customFormat="1" ht="10.5" customHeight="1">
      <c r="A88" s="658" t="s">
        <v>419</v>
      </c>
      <c r="B88" s="659"/>
      <c r="C88" s="659"/>
      <c r="D88" s="659"/>
      <c r="E88" s="659"/>
      <c r="F88" s="659"/>
      <c r="G88" s="659"/>
      <c r="H88" s="659"/>
      <c r="I88" s="660"/>
      <c r="J88" s="9" t="s">
        <v>46</v>
      </c>
      <c r="K88" s="28" t="s">
        <v>511</v>
      </c>
      <c r="L88" s="712" t="s">
        <v>295</v>
      </c>
      <c r="M88" s="713"/>
      <c r="N88" s="713"/>
      <c r="O88" s="713"/>
      <c r="P88" s="713"/>
      <c r="Q88" s="713"/>
      <c r="R88" s="713"/>
      <c r="S88" s="714"/>
      <c r="T88" s="7" t="s">
        <v>46</v>
      </c>
      <c r="V88" s="356" t="s">
        <v>304</v>
      </c>
      <c r="W88" s="357"/>
      <c r="X88" s="357"/>
      <c r="Y88" s="357"/>
      <c r="Z88" s="357"/>
      <c r="AA88" s="357"/>
      <c r="AB88" s="357"/>
      <c r="AC88" s="358"/>
      <c r="AD88" s="6" t="s">
        <v>46</v>
      </c>
      <c r="AF88" s="1"/>
      <c r="AG88" s="66"/>
      <c r="AH88" s="67"/>
      <c r="AI88" s="67"/>
      <c r="AJ88" s="67"/>
      <c r="AK88" s="67"/>
      <c r="AL88" s="68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59" ht="10.5" customHeight="1">
      <c r="A89" s="860" t="s">
        <v>0</v>
      </c>
      <c r="B89" s="871"/>
      <c r="C89" s="591" t="s">
        <v>1</v>
      </c>
      <c r="D89" s="880" t="s">
        <v>473</v>
      </c>
      <c r="E89" s="881"/>
      <c r="F89" s="881"/>
      <c r="G89" s="882"/>
      <c r="H89" s="142"/>
      <c r="I89" s="142"/>
      <c r="J89" s="652"/>
      <c r="K89" s="10"/>
      <c r="L89" s="778" t="s">
        <v>105</v>
      </c>
      <c r="M89" s="484" t="s">
        <v>1</v>
      </c>
      <c r="N89" s="143" t="s">
        <v>106</v>
      </c>
      <c r="O89" s="144"/>
      <c r="P89" s="144"/>
      <c r="Q89" s="145"/>
      <c r="R89" s="142"/>
      <c r="S89" s="142"/>
      <c r="T89" s="169"/>
      <c r="V89" s="622" t="s">
        <v>293</v>
      </c>
      <c r="W89" s="609" t="s">
        <v>1</v>
      </c>
      <c r="X89" s="1036" t="s">
        <v>329</v>
      </c>
      <c r="Y89" s="154"/>
      <c r="Z89" s="154"/>
      <c r="AA89" s="154"/>
      <c r="AB89" s="155"/>
      <c r="AC89" s="155"/>
      <c r="AD89" s="536" t="s">
        <v>341</v>
      </c>
      <c r="AG89" s="108"/>
      <c r="AL89" s="109"/>
    </row>
    <row r="90" spans="1:59" ht="10.5" customHeight="1">
      <c r="A90" s="872"/>
      <c r="B90" s="873"/>
      <c r="C90" s="591"/>
      <c r="D90" s="411"/>
      <c r="E90" s="412"/>
      <c r="F90" s="412"/>
      <c r="G90" s="413"/>
      <c r="H90" s="142"/>
      <c r="I90" s="142"/>
      <c r="J90" s="958"/>
      <c r="K90" s="10"/>
      <c r="L90" s="738"/>
      <c r="M90" s="484"/>
      <c r="N90" s="146" t="s">
        <v>107</v>
      </c>
      <c r="O90" s="147"/>
      <c r="P90" s="147"/>
      <c r="Q90" s="148"/>
      <c r="R90" s="142"/>
      <c r="S90" s="142"/>
      <c r="T90" s="170"/>
      <c r="V90" s="622"/>
      <c r="W90" s="609"/>
      <c r="X90" s="154"/>
      <c r="Y90" s="154"/>
      <c r="Z90" s="154"/>
      <c r="AA90" s="154"/>
      <c r="AB90" s="155"/>
      <c r="AC90" s="155"/>
      <c r="AD90" s="536"/>
      <c r="AG90" s="108"/>
      <c r="AL90" s="109"/>
    </row>
    <row r="91" spans="1:59" ht="10.5" customHeight="1">
      <c r="A91" s="872"/>
      <c r="B91" s="873"/>
      <c r="C91" s="591"/>
      <c r="D91" s="883"/>
      <c r="E91" s="884"/>
      <c r="F91" s="884"/>
      <c r="G91" s="885"/>
      <c r="H91" s="142"/>
      <c r="I91" s="142"/>
      <c r="J91" s="958"/>
      <c r="K91" s="10"/>
      <c r="L91" s="738"/>
      <c r="M91" s="484" t="s">
        <v>2</v>
      </c>
      <c r="N91" s="143" t="s">
        <v>109</v>
      </c>
      <c r="O91" s="144"/>
      <c r="P91" s="144"/>
      <c r="Q91" s="145"/>
      <c r="R91" s="142"/>
      <c r="S91" s="142"/>
      <c r="T91" s="170"/>
      <c r="V91" s="622"/>
      <c r="W91" s="359" t="s">
        <v>18</v>
      </c>
      <c r="X91" s="606" t="s">
        <v>330</v>
      </c>
      <c r="Y91" s="606"/>
      <c r="Z91" s="606"/>
      <c r="AA91" s="606"/>
      <c r="AB91" s="452"/>
      <c r="AC91" s="453"/>
      <c r="AD91" s="219" t="s">
        <v>342</v>
      </c>
      <c r="AG91" s="108"/>
      <c r="AL91" s="109"/>
    </row>
    <row r="92" spans="1:59" ht="10.5" customHeight="1">
      <c r="A92" s="872"/>
      <c r="B92" s="873"/>
      <c r="C92" s="591" t="s">
        <v>2</v>
      </c>
      <c r="D92" s="143" t="s">
        <v>54</v>
      </c>
      <c r="E92" s="144"/>
      <c r="F92" s="144"/>
      <c r="G92" s="145"/>
      <c r="H92" s="142"/>
      <c r="I92" s="142"/>
      <c r="J92" s="652" t="s">
        <v>547</v>
      </c>
      <c r="K92" s="10"/>
      <c r="L92" s="738"/>
      <c r="M92" s="484"/>
      <c r="N92" s="146" t="s">
        <v>110</v>
      </c>
      <c r="O92" s="147"/>
      <c r="P92" s="147"/>
      <c r="Q92" s="148"/>
      <c r="R92" s="142"/>
      <c r="S92" s="142"/>
      <c r="T92" s="170"/>
      <c r="V92" s="622"/>
      <c r="W92" s="367"/>
      <c r="X92" s="481"/>
      <c r="Y92" s="481"/>
      <c r="Z92" s="481"/>
      <c r="AA92" s="481"/>
      <c r="AB92" s="454"/>
      <c r="AC92" s="455"/>
      <c r="AD92" s="220"/>
      <c r="AG92" s="108"/>
      <c r="AL92" s="109"/>
    </row>
    <row r="93" spans="1:59" ht="10.5" customHeight="1">
      <c r="A93" s="872"/>
      <c r="B93" s="873"/>
      <c r="C93" s="591"/>
      <c r="D93" s="323"/>
      <c r="E93" s="324"/>
      <c r="F93" s="324"/>
      <c r="G93" s="325"/>
      <c r="H93" s="142"/>
      <c r="I93" s="142"/>
      <c r="J93" s="958"/>
      <c r="K93" s="10"/>
      <c r="L93" s="738"/>
      <c r="M93" s="484" t="s">
        <v>3</v>
      </c>
      <c r="N93" s="143" t="s">
        <v>444</v>
      </c>
      <c r="O93" s="144"/>
      <c r="P93" s="144"/>
      <c r="Q93" s="145"/>
      <c r="R93" s="142"/>
      <c r="S93" s="142"/>
      <c r="T93" s="170"/>
      <c r="V93" s="622"/>
      <c r="W93" s="367"/>
      <c r="X93" s="481" t="s">
        <v>332</v>
      </c>
      <c r="Y93" s="481"/>
      <c r="Z93" s="481"/>
      <c r="AA93" s="481"/>
      <c r="AB93" s="454"/>
      <c r="AC93" s="455"/>
      <c r="AD93" s="220"/>
      <c r="AG93" s="108"/>
      <c r="AL93" s="109"/>
    </row>
    <row r="94" spans="1:59" ht="10.5" customHeight="1">
      <c r="A94" s="863"/>
      <c r="B94" s="874"/>
      <c r="C94" s="591"/>
      <c r="D94" s="371"/>
      <c r="E94" s="372"/>
      <c r="F94" s="372"/>
      <c r="G94" s="373"/>
      <c r="H94" s="142"/>
      <c r="I94" s="142"/>
      <c r="J94" s="958"/>
      <c r="K94" s="10"/>
      <c r="L94" s="738"/>
      <c r="M94" s="484"/>
      <c r="N94" s="146"/>
      <c r="O94" s="147"/>
      <c r="P94" s="147"/>
      <c r="Q94" s="148"/>
      <c r="R94" s="142"/>
      <c r="S94" s="142"/>
      <c r="T94" s="170"/>
      <c r="V94" s="622"/>
      <c r="W94" s="367"/>
      <c r="X94" s="481"/>
      <c r="Y94" s="481"/>
      <c r="Z94" s="481"/>
      <c r="AA94" s="481"/>
      <c r="AB94" s="454"/>
      <c r="AC94" s="455"/>
      <c r="AD94" s="220"/>
      <c r="AG94" s="108"/>
      <c r="AL94" s="109"/>
    </row>
    <row r="95" spans="1:59" ht="10.5" customHeight="1">
      <c r="A95" s="860" t="s">
        <v>53</v>
      </c>
      <c r="B95" s="871"/>
      <c r="C95" s="1058" t="s">
        <v>1</v>
      </c>
      <c r="D95" s="880" t="s">
        <v>391</v>
      </c>
      <c r="E95" s="881"/>
      <c r="F95" s="881"/>
      <c r="G95" s="882"/>
      <c r="H95" s="142"/>
      <c r="I95" s="142"/>
      <c r="J95" s="1214" t="s">
        <v>546</v>
      </c>
      <c r="K95" s="10"/>
      <c r="L95" s="738"/>
      <c r="M95" s="484" t="s">
        <v>4</v>
      </c>
      <c r="N95" s="143" t="s">
        <v>111</v>
      </c>
      <c r="O95" s="144"/>
      <c r="P95" s="144"/>
      <c r="Q95" s="145"/>
      <c r="R95" s="142"/>
      <c r="S95" s="142"/>
      <c r="T95" s="170"/>
      <c r="V95" s="622"/>
      <c r="W95" s="367"/>
      <c r="X95" s="481" t="s">
        <v>331</v>
      </c>
      <c r="Y95" s="481"/>
      <c r="Z95" s="481"/>
      <c r="AA95" s="481"/>
      <c r="AB95" s="454"/>
      <c r="AC95" s="455"/>
      <c r="AD95" s="220"/>
      <c r="AG95" s="108"/>
      <c r="AL95" s="109"/>
    </row>
    <row r="96" spans="1:59" ht="10.5" customHeight="1">
      <c r="A96" s="872"/>
      <c r="B96" s="873"/>
      <c r="C96" s="1059"/>
      <c r="D96" s="411"/>
      <c r="E96" s="412"/>
      <c r="F96" s="412"/>
      <c r="G96" s="413"/>
      <c r="H96" s="142"/>
      <c r="I96" s="142"/>
      <c r="J96" s="1215"/>
      <c r="K96" s="10"/>
      <c r="L96" s="738"/>
      <c r="M96" s="484"/>
      <c r="N96" s="146" t="s">
        <v>112</v>
      </c>
      <c r="O96" s="147"/>
      <c r="P96" s="147"/>
      <c r="Q96" s="148"/>
      <c r="R96" s="142"/>
      <c r="S96" s="142"/>
      <c r="T96" s="170"/>
      <c r="V96" s="622"/>
      <c r="W96" s="367"/>
      <c r="X96" s="481"/>
      <c r="Y96" s="481"/>
      <c r="Z96" s="481"/>
      <c r="AA96" s="481"/>
      <c r="AB96" s="454"/>
      <c r="AC96" s="455"/>
      <c r="AD96" s="220"/>
      <c r="AG96" s="108"/>
      <c r="AL96" s="109"/>
    </row>
    <row r="97" spans="1:38" ht="10.5" customHeight="1">
      <c r="A97" s="872"/>
      <c r="B97" s="873"/>
      <c r="C97" s="1059"/>
      <c r="D97" s="411"/>
      <c r="E97" s="412"/>
      <c r="F97" s="412"/>
      <c r="G97" s="413"/>
      <c r="H97" s="142"/>
      <c r="I97" s="142"/>
      <c r="J97" s="1215"/>
      <c r="K97" s="10"/>
      <c r="L97" s="738"/>
      <c r="M97" s="484" t="s">
        <v>5</v>
      </c>
      <c r="N97" s="143" t="s">
        <v>113</v>
      </c>
      <c r="O97" s="144"/>
      <c r="P97" s="144"/>
      <c r="Q97" s="145"/>
      <c r="R97" s="142"/>
      <c r="S97" s="142"/>
      <c r="T97" s="170"/>
      <c r="V97" s="622"/>
      <c r="W97" s="367"/>
      <c r="X97" s="600" t="s">
        <v>334</v>
      </c>
      <c r="Y97" s="601"/>
      <c r="Z97" s="601"/>
      <c r="AA97" s="602"/>
      <c r="AB97" s="454"/>
      <c r="AC97" s="455"/>
      <c r="AD97" s="220"/>
      <c r="AG97" s="108"/>
      <c r="AL97" s="109"/>
    </row>
    <row r="98" spans="1:38" ht="10.5" customHeight="1">
      <c r="A98" s="872"/>
      <c r="B98" s="873"/>
      <c r="C98" s="1059"/>
      <c r="D98" s="411"/>
      <c r="E98" s="412"/>
      <c r="F98" s="412"/>
      <c r="G98" s="413"/>
      <c r="H98" s="142"/>
      <c r="I98" s="142"/>
      <c r="J98" s="1215"/>
      <c r="K98" s="10"/>
      <c r="L98" s="738"/>
      <c r="M98" s="484"/>
      <c r="N98" s="146" t="s">
        <v>114</v>
      </c>
      <c r="O98" s="147"/>
      <c r="P98" s="147"/>
      <c r="Q98" s="148"/>
      <c r="R98" s="142"/>
      <c r="S98" s="142"/>
      <c r="T98" s="170"/>
      <c r="V98" s="622"/>
      <c r="W98" s="360"/>
      <c r="X98" s="603"/>
      <c r="Y98" s="604"/>
      <c r="Z98" s="604"/>
      <c r="AA98" s="605"/>
      <c r="AB98" s="485"/>
      <c r="AC98" s="486"/>
      <c r="AD98" s="221"/>
      <c r="AG98" s="108"/>
      <c r="AL98" s="109"/>
    </row>
    <row r="99" spans="1:38" ht="10.5" customHeight="1">
      <c r="A99" s="872"/>
      <c r="B99" s="873"/>
      <c r="C99" s="1059"/>
      <c r="D99" s="411"/>
      <c r="E99" s="412"/>
      <c r="F99" s="412"/>
      <c r="G99" s="413"/>
      <c r="H99" s="142"/>
      <c r="I99" s="142"/>
      <c r="J99" s="1215"/>
      <c r="K99" s="10"/>
      <c r="L99" s="738"/>
      <c r="M99" s="484" t="s">
        <v>6</v>
      </c>
      <c r="N99" s="143" t="s">
        <v>115</v>
      </c>
      <c r="O99" s="144"/>
      <c r="P99" s="144"/>
      <c r="Q99" s="145"/>
      <c r="R99" s="142"/>
      <c r="S99" s="142"/>
      <c r="T99" s="170"/>
      <c r="V99" s="622"/>
      <c r="W99" s="484" t="s">
        <v>3</v>
      </c>
      <c r="X99" s="156" t="s">
        <v>335</v>
      </c>
      <c r="Y99" s="156"/>
      <c r="Z99" s="156"/>
      <c r="AA99" s="156"/>
      <c r="AB99" s="142"/>
      <c r="AC99" s="142"/>
      <c r="AD99" s="169"/>
      <c r="AG99" s="108"/>
      <c r="AL99" s="109"/>
    </row>
    <row r="100" spans="1:38" ht="10.5" customHeight="1">
      <c r="A100" s="872"/>
      <c r="B100" s="873"/>
      <c r="C100" s="1059"/>
      <c r="D100" s="411"/>
      <c r="E100" s="412"/>
      <c r="F100" s="412"/>
      <c r="G100" s="413"/>
      <c r="H100" s="142"/>
      <c r="I100" s="142"/>
      <c r="J100" s="1215"/>
      <c r="K100" s="10"/>
      <c r="L100" s="738"/>
      <c r="M100" s="484"/>
      <c r="N100" s="146"/>
      <c r="O100" s="147"/>
      <c r="P100" s="147"/>
      <c r="Q100" s="148"/>
      <c r="R100" s="142"/>
      <c r="S100" s="142"/>
      <c r="T100" s="170"/>
      <c r="V100" s="622"/>
      <c r="W100" s="484"/>
      <c r="X100" s="156"/>
      <c r="Y100" s="156"/>
      <c r="Z100" s="156"/>
      <c r="AA100" s="156"/>
      <c r="AB100" s="142"/>
      <c r="AC100" s="142"/>
      <c r="AD100" s="170"/>
      <c r="AG100" s="108"/>
      <c r="AL100" s="109"/>
    </row>
    <row r="101" spans="1:38" ht="10.5" customHeight="1">
      <c r="A101" s="872"/>
      <c r="B101" s="873"/>
      <c r="C101" s="1059"/>
      <c r="D101" s="411"/>
      <c r="E101" s="412"/>
      <c r="F101" s="412"/>
      <c r="G101" s="413"/>
      <c r="H101" s="142"/>
      <c r="I101" s="142"/>
      <c r="J101" s="1215"/>
      <c r="K101" s="10"/>
      <c r="L101" s="738"/>
      <c r="M101" s="495" t="s">
        <v>68</v>
      </c>
      <c r="N101" s="143" t="s">
        <v>118</v>
      </c>
      <c r="O101" s="144"/>
      <c r="P101" s="144"/>
      <c r="Q101" s="145"/>
      <c r="R101" s="138"/>
      <c r="S101" s="139"/>
      <c r="T101" s="170"/>
      <c r="V101" s="622"/>
      <c r="W101" s="484" t="s">
        <v>4</v>
      </c>
      <c r="X101" s="156" t="s">
        <v>336</v>
      </c>
      <c r="Y101" s="156"/>
      <c r="Z101" s="156"/>
      <c r="AA101" s="156"/>
      <c r="AB101" s="142"/>
      <c r="AC101" s="142"/>
      <c r="AD101" s="170"/>
      <c r="AG101" s="108"/>
      <c r="AL101" s="109"/>
    </row>
    <row r="102" spans="1:38" ht="10.5" customHeight="1">
      <c r="A102" s="872"/>
      <c r="B102" s="873"/>
      <c r="C102" s="1059"/>
      <c r="D102" s="411"/>
      <c r="E102" s="412"/>
      <c r="F102" s="412"/>
      <c r="G102" s="413"/>
      <c r="H102" s="142"/>
      <c r="I102" s="142"/>
      <c r="J102" s="1215"/>
      <c r="K102" s="10"/>
      <c r="L102" s="738"/>
      <c r="M102" s="611"/>
      <c r="N102" s="323"/>
      <c r="O102" s="324"/>
      <c r="P102" s="324"/>
      <c r="Q102" s="325"/>
      <c r="R102" s="174"/>
      <c r="S102" s="215"/>
      <c r="T102" s="170"/>
      <c r="V102" s="622"/>
      <c r="W102" s="484"/>
      <c r="X102" s="156"/>
      <c r="Y102" s="156"/>
      <c r="Z102" s="156"/>
      <c r="AA102" s="156"/>
      <c r="AB102" s="142"/>
      <c r="AC102" s="142"/>
      <c r="AD102" s="170"/>
      <c r="AG102" s="108"/>
      <c r="AL102" s="109"/>
    </row>
    <row r="103" spans="1:38" ht="10.5" customHeight="1">
      <c r="A103" s="872"/>
      <c r="B103" s="873"/>
      <c r="C103" s="1059"/>
      <c r="D103" s="411"/>
      <c r="E103" s="412"/>
      <c r="F103" s="412"/>
      <c r="G103" s="413"/>
      <c r="H103" s="142"/>
      <c r="I103" s="142"/>
      <c r="J103" s="1215"/>
      <c r="K103" s="10"/>
      <c r="L103" s="738"/>
      <c r="M103" s="611"/>
      <c r="N103" s="323" t="s">
        <v>116</v>
      </c>
      <c r="O103" s="324"/>
      <c r="P103" s="324"/>
      <c r="Q103" s="325"/>
      <c r="R103" s="174"/>
      <c r="S103" s="215"/>
      <c r="T103" s="170"/>
      <c r="V103" s="622"/>
      <c r="W103" s="484" t="s">
        <v>5</v>
      </c>
      <c r="X103" s="156" t="s">
        <v>337</v>
      </c>
      <c r="Y103" s="156"/>
      <c r="Z103" s="156"/>
      <c r="AA103" s="156"/>
      <c r="AB103" s="142"/>
      <c r="AC103" s="142"/>
      <c r="AD103" s="170"/>
      <c r="AG103" s="108"/>
      <c r="AL103" s="109"/>
    </row>
    <row r="104" spans="1:38" ht="10.5" customHeight="1">
      <c r="A104" s="872"/>
      <c r="B104" s="873"/>
      <c r="C104" s="1059"/>
      <c r="D104" s="411"/>
      <c r="E104" s="412"/>
      <c r="F104" s="412"/>
      <c r="G104" s="413"/>
      <c r="H104" s="142"/>
      <c r="I104" s="142"/>
      <c r="J104" s="1215"/>
      <c r="K104" s="10"/>
      <c r="L104" s="738"/>
      <c r="M104" s="611"/>
      <c r="N104" s="323" t="s">
        <v>117</v>
      </c>
      <c r="O104" s="324"/>
      <c r="P104" s="324"/>
      <c r="Q104" s="325"/>
      <c r="R104" s="174"/>
      <c r="S104" s="215"/>
      <c r="T104" s="170"/>
      <c r="V104" s="622"/>
      <c r="W104" s="484"/>
      <c r="X104" s="366"/>
      <c r="Y104" s="366"/>
      <c r="Z104" s="366"/>
      <c r="AA104" s="366"/>
      <c r="AB104" s="475"/>
      <c r="AC104" s="475"/>
      <c r="AD104" s="170"/>
      <c r="AG104" s="108"/>
      <c r="AL104" s="109"/>
    </row>
    <row r="105" spans="1:38" ht="10.5" customHeight="1">
      <c r="A105" s="872"/>
      <c r="B105" s="873"/>
      <c r="C105" s="1059"/>
      <c r="D105" s="411"/>
      <c r="E105" s="412"/>
      <c r="F105" s="412"/>
      <c r="G105" s="413"/>
      <c r="H105" s="142"/>
      <c r="I105" s="142"/>
      <c r="J105" s="1215"/>
      <c r="K105" s="10"/>
      <c r="L105" s="738"/>
      <c r="M105" s="183"/>
      <c r="N105" s="183"/>
      <c r="O105" s="183"/>
      <c r="P105" s="183"/>
      <c r="Q105" s="183"/>
      <c r="R105" s="482"/>
      <c r="S105" s="482"/>
      <c r="T105" s="170"/>
      <c r="V105" s="622"/>
      <c r="W105" s="166" t="s">
        <v>6</v>
      </c>
      <c r="X105" s="143" t="s">
        <v>339</v>
      </c>
      <c r="Y105" s="144"/>
      <c r="Z105" s="144"/>
      <c r="AA105" s="145"/>
      <c r="AB105" s="142"/>
      <c r="AC105" s="142"/>
      <c r="AD105" s="170"/>
      <c r="AG105" s="179" t="str">
        <f>L89</f>
        <v>野外炊事章</v>
      </c>
      <c r="AH105" s="163"/>
      <c r="AI105" s="163" t="str">
        <f>V89</f>
        <v>読図章</v>
      </c>
      <c r="AJ105" s="163"/>
      <c r="AL105" s="109"/>
    </row>
    <row r="106" spans="1:38" ht="10.5" customHeight="1" thickBot="1">
      <c r="A106" s="872"/>
      <c r="B106" s="873"/>
      <c r="C106" s="1059"/>
      <c r="D106" s="1190"/>
      <c r="E106" s="1191"/>
      <c r="F106" s="1191"/>
      <c r="G106" s="1192"/>
      <c r="H106" s="142"/>
      <c r="I106" s="142"/>
      <c r="J106" s="1215"/>
      <c r="K106" s="10"/>
      <c r="L106" s="739"/>
      <c r="M106" s="184"/>
      <c r="N106" s="184"/>
      <c r="O106" s="184"/>
      <c r="P106" s="184"/>
      <c r="Q106" s="184"/>
      <c r="R106" s="483"/>
      <c r="S106" s="483"/>
      <c r="T106" s="172"/>
      <c r="V106" s="623"/>
      <c r="W106" s="581"/>
      <c r="X106" s="492" t="s">
        <v>338</v>
      </c>
      <c r="Y106" s="493"/>
      <c r="Z106" s="493"/>
      <c r="AA106" s="494"/>
      <c r="AB106" s="490"/>
      <c r="AC106" s="490"/>
      <c r="AD106" s="172"/>
      <c r="AG106" s="180"/>
      <c r="AH106" s="178"/>
      <c r="AI106" s="178"/>
      <c r="AJ106" s="178"/>
      <c r="AL106" s="109"/>
    </row>
    <row r="107" spans="1:38" ht="10.5" customHeight="1" thickTop="1">
      <c r="A107" s="863"/>
      <c r="B107" s="874"/>
      <c r="C107" s="1060"/>
      <c r="D107" s="371"/>
      <c r="E107" s="372"/>
      <c r="F107" s="372"/>
      <c r="G107" s="373"/>
      <c r="H107" s="142"/>
      <c r="I107" s="142"/>
      <c r="J107" s="1216"/>
      <c r="K107" s="10"/>
      <c r="L107" s="158" t="s">
        <v>64</v>
      </c>
      <c r="M107" s="159"/>
      <c r="N107" s="135"/>
      <c r="O107" s="135"/>
      <c r="P107" s="159" t="s">
        <v>65</v>
      </c>
      <c r="Q107" s="159"/>
      <c r="R107" s="164" t="s">
        <v>66</v>
      </c>
      <c r="S107" s="164"/>
      <c r="T107" s="167"/>
      <c r="V107" s="158" t="s">
        <v>64</v>
      </c>
      <c r="W107" s="159"/>
      <c r="X107" s="135"/>
      <c r="Y107" s="135"/>
      <c r="Z107" s="159" t="s">
        <v>65</v>
      </c>
      <c r="AA107" s="159"/>
      <c r="AB107" s="164" t="s">
        <v>66</v>
      </c>
      <c r="AC107" s="164"/>
      <c r="AD107" s="167"/>
      <c r="AG107" s="827" t="str">
        <f>IF(N107="","",IF(AND(N107&gt;=$N$245,$P$245&gt;=N107),"今年度必",IF(AND(N107&gt;=$N$249,$P$249&gt;=N107),"昨年度必","既必")))</f>
        <v/>
      </c>
      <c r="AH107" s="827"/>
      <c r="AI107" s="827" t="str">
        <f>IF(X107="","",IF(AND(X107&gt;=$N$245,$P$245&gt;=X107),"今年度必",IF(AND(X107&gt;=$N$249,$P$249&gt;=X107),"昨年度必","既必")))</f>
        <v/>
      </c>
      <c r="AJ107" s="827"/>
      <c r="AL107" s="109"/>
    </row>
    <row r="108" spans="1:38" ht="10.5" customHeight="1" thickBot="1">
      <c r="A108" s="860" t="s">
        <v>9</v>
      </c>
      <c r="B108" s="871"/>
      <c r="C108" s="1227"/>
      <c r="D108" s="1228"/>
      <c r="E108" s="1228"/>
      <c r="F108" s="1228"/>
      <c r="G108" s="1228"/>
      <c r="H108" s="1228"/>
      <c r="I108" s="1228"/>
      <c r="J108" s="1229"/>
      <c r="K108" s="10"/>
      <c r="L108" s="160"/>
      <c r="M108" s="161"/>
      <c r="N108" s="136"/>
      <c r="O108" s="136"/>
      <c r="P108" s="161"/>
      <c r="Q108" s="161"/>
      <c r="R108" s="165"/>
      <c r="S108" s="165"/>
      <c r="T108" s="168"/>
      <c r="V108" s="160"/>
      <c r="W108" s="161"/>
      <c r="X108" s="136"/>
      <c r="Y108" s="136"/>
      <c r="Z108" s="161"/>
      <c r="AA108" s="161"/>
      <c r="AB108" s="165"/>
      <c r="AC108" s="165"/>
      <c r="AD108" s="168"/>
      <c r="AG108" s="827"/>
      <c r="AH108" s="827"/>
      <c r="AI108" s="827"/>
      <c r="AJ108" s="827"/>
      <c r="AL108" s="109"/>
    </row>
    <row r="109" spans="1:38" ht="10.5" customHeight="1" thickBot="1">
      <c r="A109" s="872"/>
      <c r="B109" s="873"/>
      <c r="C109" s="1058" t="s">
        <v>395</v>
      </c>
      <c r="D109" s="143" t="s">
        <v>392</v>
      </c>
      <c r="E109" s="144"/>
      <c r="F109" s="144"/>
      <c r="G109" s="145"/>
      <c r="H109" s="138"/>
      <c r="I109" s="139"/>
      <c r="J109" s="652" t="s">
        <v>546</v>
      </c>
      <c r="K109" s="10"/>
      <c r="AG109" s="108"/>
      <c r="AL109" s="109"/>
    </row>
    <row r="110" spans="1:38" ht="10.5" customHeight="1">
      <c r="A110" s="872"/>
      <c r="B110" s="873"/>
      <c r="C110" s="1059"/>
      <c r="D110" s="323" t="s">
        <v>393</v>
      </c>
      <c r="E110" s="324"/>
      <c r="F110" s="324"/>
      <c r="G110" s="325"/>
      <c r="H110" s="174"/>
      <c r="I110" s="215"/>
      <c r="J110" s="958"/>
      <c r="K110" s="10"/>
      <c r="L110" s="712" t="s">
        <v>296</v>
      </c>
      <c r="M110" s="713"/>
      <c r="N110" s="713"/>
      <c r="O110" s="713"/>
      <c r="P110" s="713"/>
      <c r="Q110" s="713"/>
      <c r="R110" s="713"/>
      <c r="S110" s="714"/>
      <c r="T110" s="7" t="s">
        <v>46</v>
      </c>
      <c r="V110" s="487" t="s">
        <v>297</v>
      </c>
      <c r="W110" s="488"/>
      <c r="X110" s="488"/>
      <c r="Y110" s="488"/>
      <c r="Z110" s="488"/>
      <c r="AA110" s="488"/>
      <c r="AB110" s="488"/>
      <c r="AC110" s="489"/>
      <c r="AD110" s="32" t="s">
        <v>46</v>
      </c>
      <c r="AG110" s="108"/>
      <c r="AL110" s="109"/>
    </row>
    <row r="111" spans="1:38" ht="10.5" customHeight="1">
      <c r="A111" s="872"/>
      <c r="B111" s="873"/>
      <c r="C111" s="1059"/>
      <c r="D111" s="323" t="s">
        <v>394</v>
      </c>
      <c r="E111" s="324"/>
      <c r="F111" s="324"/>
      <c r="G111" s="325"/>
      <c r="H111" s="174"/>
      <c r="I111" s="215"/>
      <c r="J111" s="958"/>
      <c r="K111" s="10"/>
      <c r="L111" s="776" t="s">
        <v>104</v>
      </c>
      <c r="M111" s="484" t="s">
        <v>1</v>
      </c>
      <c r="N111" s="143" t="s">
        <v>356</v>
      </c>
      <c r="O111" s="144"/>
      <c r="P111" s="144"/>
      <c r="Q111" s="145"/>
      <c r="R111" s="142"/>
      <c r="S111" s="142"/>
      <c r="T111" s="169"/>
      <c r="V111" s="607" t="s">
        <v>139</v>
      </c>
      <c r="W111" s="484" t="s">
        <v>1</v>
      </c>
      <c r="X111" s="143" t="s">
        <v>141</v>
      </c>
      <c r="Y111" s="144"/>
      <c r="Z111" s="144"/>
      <c r="AA111" s="145"/>
      <c r="AB111" s="142"/>
      <c r="AC111" s="142"/>
      <c r="AD111" s="169"/>
      <c r="AG111" s="108"/>
      <c r="AL111" s="109"/>
    </row>
    <row r="112" spans="1:38" ht="10.5" customHeight="1">
      <c r="A112" s="872"/>
      <c r="B112" s="873"/>
      <c r="C112" s="1059"/>
      <c r="D112" s="1094"/>
      <c r="E112" s="1095"/>
      <c r="F112" s="1095"/>
      <c r="G112" s="1096"/>
      <c r="H112" s="174"/>
      <c r="I112" s="215"/>
      <c r="J112" s="958"/>
      <c r="K112" s="10"/>
      <c r="L112" s="776"/>
      <c r="M112" s="484"/>
      <c r="N112" s="146"/>
      <c r="O112" s="147"/>
      <c r="P112" s="147"/>
      <c r="Q112" s="148"/>
      <c r="R112" s="142"/>
      <c r="S112" s="142"/>
      <c r="T112" s="170"/>
      <c r="V112" s="607"/>
      <c r="W112" s="484"/>
      <c r="X112" s="478" t="s">
        <v>142</v>
      </c>
      <c r="Y112" s="479"/>
      <c r="Z112" s="479"/>
      <c r="AA112" s="480"/>
      <c r="AB112" s="142"/>
      <c r="AC112" s="142"/>
      <c r="AD112" s="170"/>
      <c r="AG112" s="108"/>
      <c r="AL112" s="109"/>
    </row>
    <row r="113" spans="1:38" ht="10.5" customHeight="1">
      <c r="A113" s="863"/>
      <c r="B113" s="874"/>
      <c r="C113" s="1060"/>
      <c r="D113" s="1097"/>
      <c r="E113" s="1098"/>
      <c r="F113" s="1098"/>
      <c r="G113" s="1099"/>
      <c r="H113" s="176"/>
      <c r="I113" s="216"/>
      <c r="J113" s="653"/>
      <c r="K113" s="10"/>
      <c r="L113" s="776"/>
      <c r="M113" s="484" t="s">
        <v>2</v>
      </c>
      <c r="N113" s="143" t="s">
        <v>92</v>
      </c>
      <c r="O113" s="144"/>
      <c r="P113" s="144"/>
      <c r="Q113" s="145"/>
      <c r="R113" s="142"/>
      <c r="S113" s="142"/>
      <c r="T113" s="170"/>
      <c r="V113" s="607"/>
      <c r="W113" s="484" t="s">
        <v>2</v>
      </c>
      <c r="X113" s="143" t="s">
        <v>143</v>
      </c>
      <c r="Y113" s="144"/>
      <c r="Z113" s="144"/>
      <c r="AA113" s="145"/>
      <c r="AB113" s="142"/>
      <c r="AC113" s="142"/>
      <c r="AD113" s="170"/>
      <c r="AG113" s="108"/>
      <c r="AL113" s="109"/>
    </row>
    <row r="114" spans="1:38" ht="10.5" customHeight="1">
      <c r="A114" s="860" t="s">
        <v>401</v>
      </c>
      <c r="B114" s="871"/>
      <c r="C114" s="1058" t="s">
        <v>390</v>
      </c>
      <c r="D114" s="143" t="s">
        <v>402</v>
      </c>
      <c r="E114" s="144"/>
      <c r="F114" s="144"/>
      <c r="G114" s="145"/>
      <c r="H114" s="138"/>
      <c r="I114" s="139"/>
      <c r="J114" s="169"/>
      <c r="K114" s="10"/>
      <c r="L114" s="776"/>
      <c r="M114" s="484"/>
      <c r="N114" s="146" t="s">
        <v>93</v>
      </c>
      <c r="O114" s="147"/>
      <c r="P114" s="147"/>
      <c r="Q114" s="148"/>
      <c r="R114" s="142"/>
      <c r="S114" s="142"/>
      <c r="T114" s="170"/>
      <c r="V114" s="607"/>
      <c r="W114" s="484"/>
      <c r="X114" s="146" t="s">
        <v>144</v>
      </c>
      <c r="Y114" s="147"/>
      <c r="Z114" s="147"/>
      <c r="AA114" s="148"/>
      <c r="AB114" s="142"/>
      <c r="AC114" s="142"/>
      <c r="AD114" s="170"/>
      <c r="AG114" s="108"/>
      <c r="AL114" s="109"/>
    </row>
    <row r="115" spans="1:38" ht="10.5" customHeight="1">
      <c r="A115" s="872"/>
      <c r="B115" s="873"/>
      <c r="C115" s="1059"/>
      <c r="D115" s="458"/>
      <c r="E115" s="459"/>
      <c r="F115" s="459"/>
      <c r="G115" s="460"/>
      <c r="H115" s="315"/>
      <c r="I115" s="316"/>
      <c r="J115" s="170"/>
      <c r="K115" s="10"/>
      <c r="L115" s="776"/>
      <c r="M115" s="484" t="s">
        <v>3</v>
      </c>
      <c r="N115" s="143" t="s">
        <v>94</v>
      </c>
      <c r="O115" s="144"/>
      <c r="P115" s="144"/>
      <c r="Q115" s="145"/>
      <c r="R115" s="142"/>
      <c r="S115" s="142"/>
      <c r="T115" s="170"/>
      <c r="V115" s="607"/>
      <c r="W115" s="484" t="s">
        <v>3</v>
      </c>
      <c r="X115" s="143" t="s">
        <v>145</v>
      </c>
      <c r="Y115" s="144"/>
      <c r="Z115" s="144"/>
      <c r="AA115" s="145"/>
      <c r="AB115" s="142"/>
      <c r="AC115" s="142"/>
      <c r="AD115" s="170"/>
      <c r="AG115" s="108"/>
      <c r="AL115" s="109"/>
    </row>
    <row r="116" spans="1:38" ht="10.5" customHeight="1">
      <c r="A116" s="872"/>
      <c r="B116" s="873"/>
      <c r="C116" s="1059"/>
      <c r="D116" s="1253" t="s">
        <v>388</v>
      </c>
      <c r="E116" s="1230"/>
      <c r="F116" s="1230" t="s">
        <v>403</v>
      </c>
      <c r="G116" s="1050"/>
      <c r="H116" s="1052" t="str">
        <f>IF(N151="","野営管理章入力",N151)</f>
        <v>野営管理章入力</v>
      </c>
      <c r="I116" s="1053"/>
      <c r="J116" s="170"/>
      <c r="K116" s="10"/>
      <c r="L116" s="776"/>
      <c r="M116" s="484"/>
      <c r="N116" s="146" t="s">
        <v>95</v>
      </c>
      <c r="O116" s="147"/>
      <c r="P116" s="147"/>
      <c r="Q116" s="148"/>
      <c r="R116" s="142"/>
      <c r="S116" s="142"/>
      <c r="T116" s="170"/>
      <c r="V116" s="607"/>
      <c r="W116" s="484"/>
      <c r="X116" s="146" t="s">
        <v>146</v>
      </c>
      <c r="Y116" s="147"/>
      <c r="Z116" s="147"/>
      <c r="AA116" s="148"/>
      <c r="AB116" s="142"/>
      <c r="AC116" s="142"/>
      <c r="AD116" s="170"/>
      <c r="AG116" s="108"/>
      <c r="AL116" s="109"/>
    </row>
    <row r="117" spans="1:38" ht="10.5" customHeight="1">
      <c r="A117" s="872"/>
      <c r="B117" s="873"/>
      <c r="C117" s="1059"/>
      <c r="D117" s="1107"/>
      <c r="E117" s="1108"/>
      <c r="F117" s="1108"/>
      <c r="G117" s="1231"/>
      <c r="H117" s="1054"/>
      <c r="I117" s="1055"/>
      <c r="J117" s="170"/>
      <c r="K117" s="10"/>
      <c r="L117" s="776"/>
      <c r="M117" s="484" t="s">
        <v>4</v>
      </c>
      <c r="N117" s="143" t="s">
        <v>96</v>
      </c>
      <c r="O117" s="144"/>
      <c r="P117" s="144"/>
      <c r="Q117" s="145"/>
      <c r="R117" s="142"/>
      <c r="S117" s="142"/>
      <c r="T117" s="170"/>
      <c r="V117" s="607"/>
      <c r="W117" s="484" t="s">
        <v>4</v>
      </c>
      <c r="X117" s="143" t="s">
        <v>147</v>
      </c>
      <c r="Y117" s="144"/>
      <c r="Z117" s="144"/>
      <c r="AA117" s="145"/>
      <c r="AB117" s="142"/>
      <c r="AC117" s="142"/>
      <c r="AD117" s="170"/>
      <c r="AG117" s="108"/>
      <c r="AL117" s="109"/>
    </row>
    <row r="118" spans="1:38" ht="10.5" customHeight="1">
      <c r="A118" s="872"/>
      <c r="B118" s="873"/>
      <c r="C118" s="1059"/>
      <c r="D118" s="1084" t="s">
        <v>388</v>
      </c>
      <c r="E118" s="1085"/>
      <c r="F118" s="1088" t="str">
        <f>N154</f>
        <v>５個目：任意入力</v>
      </c>
      <c r="G118" s="1089"/>
      <c r="H118" s="886" t="str">
        <f>IF(N156="","富士技能章",N156)</f>
        <v>富士技能章</v>
      </c>
      <c r="I118" s="887"/>
      <c r="J118" s="170"/>
      <c r="K118" s="10"/>
      <c r="L118" s="776"/>
      <c r="M118" s="484"/>
      <c r="N118" s="146" t="s">
        <v>97</v>
      </c>
      <c r="O118" s="147"/>
      <c r="P118" s="147"/>
      <c r="Q118" s="148"/>
      <c r="R118" s="142"/>
      <c r="S118" s="142"/>
      <c r="T118" s="170"/>
      <c r="V118" s="607"/>
      <c r="W118" s="484"/>
      <c r="X118" s="146"/>
      <c r="Y118" s="147"/>
      <c r="Z118" s="147"/>
      <c r="AA118" s="148"/>
      <c r="AB118" s="142"/>
      <c r="AC118" s="142"/>
      <c r="AD118" s="170"/>
      <c r="AG118" s="108"/>
      <c r="AL118" s="109"/>
    </row>
    <row r="119" spans="1:38" ht="10.5" customHeight="1">
      <c r="A119" s="872"/>
      <c r="B119" s="873"/>
      <c r="C119" s="1059"/>
      <c r="D119" s="1107"/>
      <c r="E119" s="1108"/>
      <c r="F119" s="1090"/>
      <c r="G119" s="1091"/>
      <c r="H119" s="1054"/>
      <c r="I119" s="1055"/>
      <c r="J119" s="170"/>
      <c r="K119" s="10"/>
      <c r="L119" s="776"/>
      <c r="M119" s="484" t="s">
        <v>5</v>
      </c>
      <c r="N119" s="143" t="s">
        <v>188</v>
      </c>
      <c r="O119" s="144"/>
      <c r="P119" s="144"/>
      <c r="Q119" s="145"/>
      <c r="R119" s="142"/>
      <c r="S119" s="142"/>
      <c r="T119" s="170"/>
      <c r="V119" s="607"/>
      <c r="W119" s="484" t="s">
        <v>5</v>
      </c>
      <c r="X119" s="143" t="s">
        <v>148</v>
      </c>
      <c r="Y119" s="144"/>
      <c r="Z119" s="144"/>
      <c r="AA119" s="145"/>
      <c r="AB119" s="142"/>
      <c r="AC119" s="142"/>
      <c r="AD119" s="170"/>
      <c r="AG119" s="108"/>
      <c r="AL119" s="109"/>
    </row>
    <row r="120" spans="1:38" ht="10.5" customHeight="1">
      <c r="A120" s="872"/>
      <c r="B120" s="873"/>
      <c r="C120" s="1059"/>
      <c r="D120" s="1084" t="s">
        <v>388</v>
      </c>
      <c r="E120" s="1085"/>
      <c r="F120" s="1088" t="str">
        <f>N159</f>
        <v>６個目：任意入力</v>
      </c>
      <c r="G120" s="1089"/>
      <c r="H120" s="886" t="str">
        <f>IF(N161="","富士技能章",N161)</f>
        <v>富士技能章</v>
      </c>
      <c r="I120" s="887"/>
      <c r="J120" s="170"/>
      <c r="K120" s="10"/>
      <c r="L120" s="776"/>
      <c r="M120" s="484"/>
      <c r="N120" s="180" t="s">
        <v>98</v>
      </c>
      <c r="O120" s="178"/>
      <c r="P120" s="178"/>
      <c r="Q120" s="491"/>
      <c r="R120" s="142"/>
      <c r="S120" s="142"/>
      <c r="T120" s="170"/>
      <c r="V120" s="607"/>
      <c r="W120" s="484"/>
      <c r="X120" s="146" t="s">
        <v>149</v>
      </c>
      <c r="Y120" s="147"/>
      <c r="Z120" s="147"/>
      <c r="AA120" s="148"/>
      <c r="AB120" s="142"/>
      <c r="AC120" s="142"/>
      <c r="AD120" s="170"/>
      <c r="AG120" s="108"/>
      <c r="AL120" s="109"/>
    </row>
    <row r="121" spans="1:38" ht="10.5" customHeight="1">
      <c r="A121" s="872"/>
      <c r="B121" s="873"/>
      <c r="C121" s="1060"/>
      <c r="D121" s="1086"/>
      <c r="E121" s="1087"/>
      <c r="F121" s="1092"/>
      <c r="G121" s="1093"/>
      <c r="H121" s="888"/>
      <c r="I121" s="889"/>
      <c r="J121" s="171"/>
      <c r="K121" s="10"/>
      <c r="L121" s="776"/>
      <c r="M121" s="484" t="s">
        <v>6</v>
      </c>
      <c r="N121" s="143" t="s">
        <v>99</v>
      </c>
      <c r="O121" s="144"/>
      <c r="P121" s="144"/>
      <c r="Q121" s="145"/>
      <c r="R121" s="142"/>
      <c r="S121" s="142"/>
      <c r="T121" s="170"/>
      <c r="V121" s="607"/>
      <c r="W121" s="484" t="s">
        <v>6</v>
      </c>
      <c r="X121" s="143" t="s">
        <v>190</v>
      </c>
      <c r="Y121" s="144"/>
      <c r="Z121" s="144"/>
      <c r="AA121" s="145"/>
      <c r="AB121" s="142"/>
      <c r="AC121" s="142"/>
      <c r="AD121" s="170"/>
      <c r="AG121" s="108"/>
      <c r="AL121" s="109"/>
    </row>
    <row r="122" spans="1:38" ht="10.5" customHeight="1">
      <c r="A122" s="872"/>
      <c r="B122" s="873"/>
      <c r="C122" s="1061"/>
      <c r="D122" s="649" t="s">
        <v>405</v>
      </c>
      <c r="E122" s="650"/>
      <c r="F122" s="650"/>
      <c r="G122" s="650"/>
      <c r="H122" s="650"/>
      <c r="I122" s="650"/>
      <c r="J122" s="651"/>
      <c r="K122" s="10"/>
      <c r="L122" s="776"/>
      <c r="M122" s="484"/>
      <c r="N122" s="180" t="s">
        <v>100</v>
      </c>
      <c r="O122" s="178"/>
      <c r="P122" s="178"/>
      <c r="Q122" s="491"/>
      <c r="R122" s="142"/>
      <c r="S122" s="142"/>
      <c r="T122" s="170"/>
      <c r="V122" s="607"/>
      <c r="W122" s="484"/>
      <c r="X122" s="146" t="s">
        <v>150</v>
      </c>
      <c r="Y122" s="147"/>
      <c r="Z122" s="147"/>
      <c r="AA122" s="148"/>
      <c r="AB122" s="142"/>
      <c r="AC122" s="142"/>
      <c r="AD122" s="170"/>
      <c r="AG122" s="108"/>
      <c r="AL122" s="109"/>
    </row>
    <row r="123" spans="1:38" ht="10.5" customHeight="1">
      <c r="A123" s="872"/>
      <c r="B123" s="873"/>
      <c r="C123" s="1062"/>
      <c r="D123" s="965" t="s">
        <v>388</v>
      </c>
      <c r="E123" s="966"/>
      <c r="F123" s="966" t="str">
        <f>IF(Z41="","",Z41)</f>
        <v>１個目：救急章</v>
      </c>
      <c r="G123" s="967"/>
      <c r="H123" s="935" t="str">
        <f>IF(X151="","隼課目",X151)</f>
        <v>隼課目</v>
      </c>
      <c r="I123" s="936"/>
      <c r="J123" s="679"/>
      <c r="K123" s="10"/>
      <c r="L123" s="776"/>
      <c r="M123" s="484" t="s">
        <v>68</v>
      </c>
      <c r="N123" s="143" t="s">
        <v>108</v>
      </c>
      <c r="O123" s="144"/>
      <c r="P123" s="144"/>
      <c r="Q123" s="145"/>
      <c r="R123" s="142"/>
      <c r="S123" s="142"/>
      <c r="T123" s="170"/>
      <c r="V123" s="607"/>
      <c r="W123" s="484" t="s">
        <v>68</v>
      </c>
      <c r="X123" s="143" t="s">
        <v>151</v>
      </c>
      <c r="Y123" s="144"/>
      <c r="Z123" s="144"/>
      <c r="AA123" s="145"/>
      <c r="AB123" s="142"/>
      <c r="AC123" s="142"/>
      <c r="AD123" s="170"/>
      <c r="AG123" s="108"/>
      <c r="AL123" s="109"/>
    </row>
    <row r="124" spans="1:38" ht="10.5" customHeight="1">
      <c r="A124" s="872"/>
      <c r="B124" s="873"/>
      <c r="C124" s="1062"/>
      <c r="D124" s="892"/>
      <c r="E124" s="893"/>
      <c r="F124" s="893"/>
      <c r="G124" s="968"/>
      <c r="H124" s="937"/>
      <c r="I124" s="938"/>
      <c r="J124" s="513"/>
      <c r="K124" s="10"/>
      <c r="L124" s="776"/>
      <c r="M124" s="484"/>
      <c r="N124" s="146" t="s">
        <v>103</v>
      </c>
      <c r="O124" s="147"/>
      <c r="P124" s="147"/>
      <c r="Q124" s="148"/>
      <c r="R124" s="142"/>
      <c r="S124" s="142"/>
      <c r="T124" s="170"/>
      <c r="V124" s="607"/>
      <c r="W124" s="484"/>
      <c r="X124" s="146" t="s">
        <v>152</v>
      </c>
      <c r="Y124" s="147"/>
      <c r="Z124" s="147"/>
      <c r="AA124" s="148"/>
      <c r="AB124" s="142"/>
      <c r="AC124" s="142"/>
      <c r="AD124" s="170"/>
      <c r="AG124" s="108"/>
      <c r="AL124" s="109"/>
    </row>
    <row r="125" spans="1:38" ht="10.5" customHeight="1">
      <c r="A125" s="872"/>
      <c r="B125" s="873"/>
      <c r="C125" s="1062"/>
      <c r="D125" s="890" t="s">
        <v>388</v>
      </c>
      <c r="E125" s="891"/>
      <c r="F125" s="1100" t="str">
        <f>X154</f>
        <v>２個目：任意入力</v>
      </c>
      <c r="G125" s="1101"/>
      <c r="H125" s="935" t="str">
        <f>IF(X156="","隼技能章",X156)</f>
        <v>隼技能章</v>
      </c>
      <c r="I125" s="936"/>
      <c r="J125" s="513"/>
      <c r="K125" s="10"/>
      <c r="L125" s="776"/>
      <c r="M125" s="484" t="s">
        <v>69</v>
      </c>
      <c r="N125" s="143" t="s">
        <v>101</v>
      </c>
      <c r="O125" s="144"/>
      <c r="P125" s="144"/>
      <c r="Q125" s="145"/>
      <c r="R125" s="142"/>
      <c r="S125" s="142"/>
      <c r="T125" s="170"/>
      <c r="V125" s="607"/>
      <c r="W125" s="484" t="s">
        <v>69</v>
      </c>
      <c r="X125" s="143" t="s">
        <v>153</v>
      </c>
      <c r="Y125" s="144"/>
      <c r="Z125" s="144"/>
      <c r="AA125" s="145"/>
      <c r="AB125" s="142"/>
      <c r="AC125" s="142"/>
      <c r="AD125" s="170"/>
      <c r="AG125" s="108"/>
      <c r="AL125" s="109"/>
    </row>
    <row r="126" spans="1:38" ht="10.5" customHeight="1">
      <c r="A126" s="872"/>
      <c r="B126" s="873"/>
      <c r="C126" s="1062"/>
      <c r="D126" s="892"/>
      <c r="E126" s="893"/>
      <c r="F126" s="971"/>
      <c r="G126" s="972"/>
      <c r="H126" s="937"/>
      <c r="I126" s="938"/>
      <c r="J126" s="513"/>
      <c r="K126" s="10"/>
      <c r="L126" s="776"/>
      <c r="M126" s="495"/>
      <c r="N126" s="323" t="s">
        <v>102</v>
      </c>
      <c r="O126" s="324"/>
      <c r="P126" s="324"/>
      <c r="Q126" s="325"/>
      <c r="R126" s="475"/>
      <c r="S126" s="475"/>
      <c r="T126" s="170"/>
      <c r="V126" s="607"/>
      <c r="W126" s="495"/>
      <c r="X126" s="323" t="s">
        <v>154</v>
      </c>
      <c r="Y126" s="324"/>
      <c r="Z126" s="324"/>
      <c r="AA126" s="325"/>
      <c r="AB126" s="475"/>
      <c r="AC126" s="475"/>
      <c r="AD126" s="170"/>
      <c r="AG126" s="108"/>
      <c r="AL126" s="109"/>
    </row>
    <row r="127" spans="1:38" ht="10.5" customHeight="1">
      <c r="A127" s="872"/>
      <c r="B127" s="873"/>
      <c r="C127" s="1062"/>
      <c r="D127" s="890" t="s">
        <v>388</v>
      </c>
      <c r="E127" s="891"/>
      <c r="F127" s="969" t="str">
        <f>X159</f>
        <v>３個目：任意入力</v>
      </c>
      <c r="G127" s="970"/>
      <c r="H127" s="1123" t="str">
        <f>IF(X161="","隼技能章",X161)</f>
        <v>隼技能章</v>
      </c>
      <c r="I127" s="1124"/>
      <c r="J127" s="513"/>
      <c r="K127" s="10"/>
      <c r="L127" s="776"/>
      <c r="M127" s="183"/>
      <c r="N127" s="183"/>
      <c r="O127" s="183"/>
      <c r="P127" s="183"/>
      <c r="Q127" s="183"/>
      <c r="R127" s="482"/>
      <c r="S127" s="482"/>
      <c r="T127" s="170"/>
      <c r="V127" s="607"/>
      <c r="W127" s="183"/>
      <c r="X127" s="183"/>
      <c r="Y127" s="183"/>
      <c r="Z127" s="183"/>
      <c r="AA127" s="183"/>
      <c r="AB127" s="482"/>
      <c r="AC127" s="482"/>
      <c r="AD127" s="170"/>
      <c r="AG127" s="179" t="str">
        <f>L111</f>
        <v>野営章</v>
      </c>
      <c r="AH127" s="163"/>
      <c r="AI127" s="163" t="str">
        <f>V111</f>
        <v>公民章</v>
      </c>
      <c r="AJ127" s="163"/>
      <c r="AL127" s="109"/>
    </row>
    <row r="128" spans="1:38" ht="10.5" customHeight="1" thickBot="1">
      <c r="A128" s="872"/>
      <c r="B128" s="873"/>
      <c r="C128" s="1062"/>
      <c r="D128" s="953"/>
      <c r="E128" s="954"/>
      <c r="F128" s="1009"/>
      <c r="G128" s="1010"/>
      <c r="H128" s="1125"/>
      <c r="I128" s="1126"/>
      <c r="J128" s="514"/>
      <c r="K128" s="10"/>
      <c r="L128" s="777"/>
      <c r="M128" s="184"/>
      <c r="N128" s="184"/>
      <c r="O128" s="184"/>
      <c r="P128" s="184"/>
      <c r="Q128" s="184"/>
      <c r="R128" s="483"/>
      <c r="S128" s="483"/>
      <c r="T128" s="172"/>
      <c r="V128" s="608"/>
      <c r="W128" s="184"/>
      <c r="X128" s="184"/>
      <c r="Y128" s="184"/>
      <c r="Z128" s="184"/>
      <c r="AA128" s="184"/>
      <c r="AB128" s="483"/>
      <c r="AC128" s="483"/>
      <c r="AD128" s="172"/>
      <c r="AG128" s="180"/>
      <c r="AH128" s="178"/>
      <c r="AI128" s="178"/>
      <c r="AJ128" s="178"/>
      <c r="AL128" s="109"/>
    </row>
    <row r="129" spans="1:38" ht="10.5" customHeight="1" thickTop="1">
      <c r="A129" s="872"/>
      <c r="B129" s="873"/>
      <c r="C129" s="1062"/>
      <c r="D129" s="868" t="s">
        <v>406</v>
      </c>
      <c r="E129" s="869"/>
      <c r="F129" s="869" t="s">
        <v>406</v>
      </c>
      <c r="G129" s="1143"/>
      <c r="H129" s="439" t="s">
        <v>406</v>
      </c>
      <c r="I129" s="440"/>
      <c r="J129" s="169"/>
      <c r="K129" s="10"/>
      <c r="L129" s="158" t="s">
        <v>64</v>
      </c>
      <c r="M129" s="159"/>
      <c r="N129" s="135"/>
      <c r="O129" s="135"/>
      <c r="P129" s="159" t="s">
        <v>65</v>
      </c>
      <c r="Q129" s="159"/>
      <c r="R129" s="164" t="s">
        <v>66</v>
      </c>
      <c r="S129" s="164"/>
      <c r="T129" s="167"/>
      <c r="V129" s="158" t="s">
        <v>64</v>
      </c>
      <c r="W129" s="159"/>
      <c r="X129" s="135"/>
      <c r="Y129" s="135"/>
      <c r="Z129" s="159" t="s">
        <v>65</v>
      </c>
      <c r="AA129" s="159"/>
      <c r="AB129" s="164" t="s">
        <v>66</v>
      </c>
      <c r="AC129" s="164"/>
      <c r="AD129" s="167"/>
      <c r="AG129" s="827" t="str">
        <f>IF(N129="","",IF(AND(N129&gt;=$N$245,$P$245&gt;=N129),"今年度必",IF(AND(N129&gt;=$N$249,$P$249&gt;=N129),"昨年度必","既必")))</f>
        <v/>
      </c>
      <c r="AH129" s="827"/>
      <c r="AI129" s="827" t="str">
        <f>IF(X129="","",IF(AND(X129&gt;=$N$245,$P$245&gt;=X129),"今年度必",IF(AND(X129&gt;=$N$249,$P$249&gt;=X129),"昨年度必","既必")))</f>
        <v/>
      </c>
      <c r="AJ129" s="827"/>
      <c r="AL129" s="109"/>
    </row>
    <row r="130" spans="1:38" ht="10.5" customHeight="1" thickBot="1">
      <c r="A130" s="872"/>
      <c r="B130" s="873"/>
      <c r="C130" s="1062"/>
      <c r="D130" s="262"/>
      <c r="E130" s="263"/>
      <c r="F130" s="263"/>
      <c r="G130" s="461"/>
      <c r="H130" s="193"/>
      <c r="I130" s="194"/>
      <c r="J130" s="170"/>
      <c r="K130" s="10"/>
      <c r="L130" s="160"/>
      <c r="M130" s="161"/>
      <c r="N130" s="136"/>
      <c r="O130" s="136"/>
      <c r="P130" s="161"/>
      <c r="Q130" s="161"/>
      <c r="R130" s="165"/>
      <c r="S130" s="165"/>
      <c r="T130" s="168"/>
      <c r="V130" s="160"/>
      <c r="W130" s="161"/>
      <c r="X130" s="136"/>
      <c r="Y130" s="136"/>
      <c r="Z130" s="161"/>
      <c r="AA130" s="161"/>
      <c r="AB130" s="165"/>
      <c r="AC130" s="165"/>
      <c r="AD130" s="168"/>
      <c r="AG130" s="827"/>
      <c r="AH130" s="827"/>
      <c r="AI130" s="827"/>
      <c r="AJ130" s="827"/>
      <c r="AL130" s="109"/>
    </row>
    <row r="131" spans="1:38" ht="10.5" customHeight="1" thickBot="1">
      <c r="A131" s="872"/>
      <c r="B131" s="873"/>
      <c r="C131" s="1062"/>
      <c r="D131" s="870"/>
      <c r="E131" s="676"/>
      <c r="F131" s="676"/>
      <c r="G131" s="677"/>
      <c r="H131" s="1056"/>
      <c r="I131" s="1057"/>
      <c r="J131" s="170"/>
      <c r="K131" s="10"/>
      <c r="AG131" s="108"/>
      <c r="AL131" s="109"/>
    </row>
    <row r="132" spans="1:38" ht="10.5" customHeight="1">
      <c r="A132" s="872"/>
      <c r="B132" s="873"/>
      <c r="C132" s="1062"/>
      <c r="D132" s="458"/>
      <c r="E132" s="459"/>
      <c r="F132" s="459"/>
      <c r="G132" s="460"/>
      <c r="H132" s="315"/>
      <c r="I132" s="316"/>
      <c r="J132" s="170"/>
      <c r="K132" s="10"/>
      <c r="L132" s="658" t="s">
        <v>298</v>
      </c>
      <c r="M132" s="659"/>
      <c r="N132" s="659"/>
      <c r="O132" s="659"/>
      <c r="P132" s="659"/>
      <c r="Q132" s="659"/>
      <c r="R132" s="659"/>
      <c r="S132" s="660"/>
      <c r="T132" s="9"/>
      <c r="V132" s="496" t="s">
        <v>299</v>
      </c>
      <c r="W132" s="497"/>
      <c r="X132" s="497"/>
      <c r="Y132" s="497"/>
      <c r="Z132" s="497"/>
      <c r="AA132" s="497"/>
      <c r="AB132" s="497"/>
      <c r="AC132" s="498"/>
      <c r="AD132" s="8" t="s">
        <v>46</v>
      </c>
      <c r="AG132" s="108"/>
      <c r="AL132" s="109"/>
    </row>
    <row r="133" spans="1:38" ht="10.5" customHeight="1">
      <c r="A133" s="872"/>
      <c r="B133" s="873"/>
      <c r="C133" s="1062"/>
      <c r="D133" s="870"/>
      <c r="E133" s="676"/>
      <c r="F133" s="676"/>
      <c r="G133" s="677"/>
      <c r="H133" s="1056"/>
      <c r="I133" s="1057"/>
      <c r="J133" s="170"/>
      <c r="K133" s="10"/>
      <c r="L133" s="673" t="s">
        <v>140</v>
      </c>
      <c r="M133" s="484" t="s">
        <v>1</v>
      </c>
      <c r="N133" s="143" t="s">
        <v>156</v>
      </c>
      <c r="O133" s="144"/>
      <c r="P133" s="144"/>
      <c r="Q133" s="145"/>
      <c r="R133" s="164"/>
      <c r="S133" s="164"/>
      <c r="T133" s="169"/>
      <c r="V133" s="837" t="s">
        <v>124</v>
      </c>
      <c r="W133" s="731" t="s">
        <v>1</v>
      </c>
      <c r="X133" s="143" t="s">
        <v>281</v>
      </c>
      <c r="Y133" s="144"/>
      <c r="Z133" s="144"/>
      <c r="AA133" s="145"/>
      <c r="AB133" s="142"/>
      <c r="AC133" s="142"/>
      <c r="AD133" s="169"/>
      <c r="AG133" s="108"/>
      <c r="AL133" s="109"/>
    </row>
    <row r="134" spans="1:38" ht="10.5" customHeight="1">
      <c r="A134" s="872"/>
      <c r="B134" s="873"/>
      <c r="C134" s="1062"/>
      <c r="D134" s="458"/>
      <c r="E134" s="459"/>
      <c r="F134" s="459"/>
      <c r="G134" s="460"/>
      <c r="H134" s="315"/>
      <c r="I134" s="316"/>
      <c r="J134" s="170"/>
      <c r="K134" s="10"/>
      <c r="L134" s="673"/>
      <c r="M134" s="484"/>
      <c r="N134" s="180" t="s">
        <v>155</v>
      </c>
      <c r="O134" s="178"/>
      <c r="P134" s="178"/>
      <c r="Q134" s="491"/>
      <c r="R134" s="142"/>
      <c r="S134" s="142"/>
      <c r="T134" s="170"/>
      <c r="V134" s="837"/>
      <c r="W134" s="798"/>
      <c r="X134" s="146" t="s">
        <v>282</v>
      </c>
      <c r="Y134" s="147"/>
      <c r="Z134" s="147"/>
      <c r="AA134" s="148"/>
      <c r="AB134" s="142"/>
      <c r="AC134" s="142"/>
      <c r="AD134" s="170"/>
      <c r="AG134" s="108"/>
      <c r="AL134" s="109"/>
    </row>
    <row r="135" spans="1:38" ht="10.5" customHeight="1">
      <c r="A135" s="872"/>
      <c r="B135" s="873"/>
      <c r="C135" s="1062"/>
      <c r="D135" s="870"/>
      <c r="E135" s="676"/>
      <c r="F135" s="676"/>
      <c r="G135" s="677"/>
      <c r="H135" s="1056"/>
      <c r="I135" s="1057"/>
      <c r="J135" s="170"/>
      <c r="K135" s="10"/>
      <c r="L135" s="673"/>
      <c r="M135" s="484" t="s">
        <v>2</v>
      </c>
      <c r="N135" s="143" t="s">
        <v>158</v>
      </c>
      <c r="O135" s="144"/>
      <c r="P135" s="144"/>
      <c r="Q135" s="145"/>
      <c r="R135" s="142"/>
      <c r="S135" s="142"/>
      <c r="T135" s="170"/>
      <c r="V135" s="837"/>
      <c r="W135" s="798"/>
      <c r="X135" s="414" t="s">
        <v>283</v>
      </c>
      <c r="Y135" s="415"/>
      <c r="Z135" s="415"/>
      <c r="AA135" s="416"/>
      <c r="AB135" s="345"/>
      <c r="AC135" s="346"/>
      <c r="AD135" s="170"/>
      <c r="AG135" s="108"/>
      <c r="AL135" s="109"/>
    </row>
    <row r="136" spans="1:38" ht="10.5" customHeight="1">
      <c r="A136" s="872"/>
      <c r="B136" s="873"/>
      <c r="C136" s="1062"/>
      <c r="D136" s="458"/>
      <c r="E136" s="459"/>
      <c r="F136" s="459"/>
      <c r="G136" s="460"/>
      <c r="H136" s="315"/>
      <c r="I136" s="316"/>
      <c r="J136" s="170"/>
      <c r="K136" s="10"/>
      <c r="L136" s="673"/>
      <c r="M136" s="484"/>
      <c r="N136" s="146" t="s">
        <v>157</v>
      </c>
      <c r="O136" s="147"/>
      <c r="P136" s="147"/>
      <c r="Q136" s="148"/>
      <c r="R136" s="142"/>
      <c r="S136" s="142"/>
      <c r="T136" s="170"/>
      <c r="V136" s="837"/>
      <c r="W136" s="798"/>
      <c r="X136" s="414" t="s">
        <v>284</v>
      </c>
      <c r="Y136" s="415"/>
      <c r="Z136" s="415"/>
      <c r="AA136" s="416"/>
      <c r="AB136" s="345"/>
      <c r="AC136" s="346"/>
      <c r="AD136" s="170"/>
      <c r="AG136" s="108"/>
      <c r="AL136" s="109"/>
    </row>
    <row r="137" spans="1:38" ht="10.5" customHeight="1">
      <c r="A137" s="872"/>
      <c r="B137" s="873"/>
      <c r="C137" s="1062"/>
      <c r="D137" s="262"/>
      <c r="E137" s="263"/>
      <c r="F137" s="263"/>
      <c r="G137" s="461"/>
      <c r="H137" s="193"/>
      <c r="I137" s="194"/>
      <c r="J137" s="170"/>
      <c r="K137" s="10"/>
      <c r="L137" s="673"/>
      <c r="M137" s="484" t="s">
        <v>3</v>
      </c>
      <c r="N137" s="143" t="s">
        <v>159</v>
      </c>
      <c r="O137" s="144"/>
      <c r="P137" s="144"/>
      <c r="Q137" s="145"/>
      <c r="R137" s="142"/>
      <c r="S137" s="142"/>
      <c r="T137" s="170"/>
      <c r="V137" s="837"/>
      <c r="W137" s="798"/>
      <c r="X137" s="414" t="s">
        <v>285</v>
      </c>
      <c r="Y137" s="415"/>
      <c r="Z137" s="415"/>
      <c r="AA137" s="416"/>
      <c r="AB137" s="345"/>
      <c r="AC137" s="346"/>
      <c r="AD137" s="170"/>
      <c r="AG137" s="108"/>
      <c r="AL137" s="109"/>
    </row>
    <row r="138" spans="1:38" ht="10.5" customHeight="1">
      <c r="A138" s="872"/>
      <c r="B138" s="873"/>
      <c r="C138" s="1062"/>
      <c r="D138" s="262"/>
      <c r="E138" s="263"/>
      <c r="F138" s="263"/>
      <c r="G138" s="461"/>
      <c r="H138" s="193"/>
      <c r="I138" s="194"/>
      <c r="J138" s="170"/>
      <c r="K138" s="10"/>
      <c r="L138" s="673"/>
      <c r="M138" s="484"/>
      <c r="N138" s="146" t="s">
        <v>160</v>
      </c>
      <c r="O138" s="147"/>
      <c r="P138" s="147"/>
      <c r="Q138" s="148"/>
      <c r="R138" s="142"/>
      <c r="S138" s="142"/>
      <c r="T138" s="170"/>
      <c r="V138" s="837"/>
      <c r="W138" s="798"/>
      <c r="X138" s="414" t="s">
        <v>462</v>
      </c>
      <c r="Y138" s="415"/>
      <c r="Z138" s="415"/>
      <c r="AA138" s="416"/>
      <c r="AB138" s="345"/>
      <c r="AC138" s="346"/>
      <c r="AD138" s="170"/>
      <c r="AG138" s="108"/>
      <c r="AL138" s="109"/>
    </row>
    <row r="139" spans="1:38" ht="10.5" customHeight="1">
      <c r="A139" s="872"/>
      <c r="B139" s="873"/>
      <c r="C139" s="1062"/>
      <c r="D139" s="262"/>
      <c r="E139" s="263"/>
      <c r="F139" s="263"/>
      <c r="G139" s="461"/>
      <c r="H139" s="193"/>
      <c r="I139" s="194"/>
      <c r="J139" s="170"/>
      <c r="K139" s="10"/>
      <c r="L139" s="673"/>
      <c r="M139" s="484" t="s">
        <v>4</v>
      </c>
      <c r="N139" s="143" t="s">
        <v>161</v>
      </c>
      <c r="O139" s="144"/>
      <c r="P139" s="144"/>
      <c r="Q139" s="145"/>
      <c r="R139" s="142"/>
      <c r="S139" s="142"/>
      <c r="T139" s="170"/>
      <c r="V139" s="837"/>
      <c r="W139" s="798"/>
      <c r="X139" s="414" t="s">
        <v>286</v>
      </c>
      <c r="Y139" s="415"/>
      <c r="Z139" s="415"/>
      <c r="AA139" s="416"/>
      <c r="AB139" s="345"/>
      <c r="AC139" s="346"/>
      <c r="AD139" s="170"/>
      <c r="AG139" s="108"/>
      <c r="AL139" s="109"/>
    </row>
    <row r="140" spans="1:38" ht="10.5" customHeight="1">
      <c r="A140" s="863"/>
      <c r="B140" s="874"/>
      <c r="C140" s="1063"/>
      <c r="D140" s="241"/>
      <c r="E140" s="242"/>
      <c r="F140" s="242"/>
      <c r="G140" s="305"/>
      <c r="H140" s="195"/>
      <c r="I140" s="196"/>
      <c r="J140" s="171"/>
      <c r="K140" s="10"/>
      <c r="L140" s="673"/>
      <c r="M140" s="484"/>
      <c r="N140" s="180" t="s">
        <v>542</v>
      </c>
      <c r="O140" s="178"/>
      <c r="P140" s="178"/>
      <c r="Q140" s="491"/>
      <c r="R140" s="142"/>
      <c r="S140" s="142"/>
      <c r="T140" s="170"/>
      <c r="V140" s="837"/>
      <c r="W140" s="798"/>
      <c r="X140" s="414" t="s">
        <v>287</v>
      </c>
      <c r="Y140" s="415"/>
      <c r="Z140" s="415"/>
      <c r="AA140" s="416"/>
      <c r="AB140" s="345"/>
      <c r="AC140" s="346"/>
      <c r="AD140" s="170"/>
      <c r="AG140" s="108"/>
      <c r="AL140" s="109"/>
    </row>
    <row r="141" spans="1:38" ht="10.5" customHeight="1">
      <c r="A141" s="860" t="s">
        <v>531</v>
      </c>
      <c r="B141" s="861"/>
      <c r="C141" s="861"/>
      <c r="D141" s="861"/>
      <c r="E141" s="861"/>
      <c r="F141" s="861"/>
      <c r="G141" s="861"/>
      <c r="H141" s="861"/>
      <c r="I141" s="861"/>
      <c r="J141" s="862"/>
      <c r="K141" s="10"/>
      <c r="L141" s="673"/>
      <c r="M141" s="484" t="s">
        <v>5</v>
      </c>
      <c r="N141" s="143" t="s">
        <v>162</v>
      </c>
      <c r="O141" s="144"/>
      <c r="P141" s="144"/>
      <c r="Q141" s="145"/>
      <c r="R141" s="142"/>
      <c r="S141" s="142"/>
      <c r="T141" s="170"/>
      <c r="V141" s="837"/>
      <c r="W141" s="732"/>
      <c r="X141" s="414" t="s">
        <v>288</v>
      </c>
      <c r="Y141" s="415"/>
      <c r="Z141" s="415"/>
      <c r="AA141" s="416"/>
      <c r="AB141" s="345"/>
      <c r="AC141" s="346"/>
      <c r="AD141" s="170"/>
      <c r="AG141" s="108"/>
      <c r="AL141" s="109"/>
    </row>
    <row r="142" spans="1:38" ht="10.5" customHeight="1">
      <c r="A142" s="863"/>
      <c r="B142" s="864"/>
      <c r="C142" s="864"/>
      <c r="D142" s="864"/>
      <c r="E142" s="864"/>
      <c r="F142" s="864"/>
      <c r="G142" s="864"/>
      <c r="H142" s="864"/>
      <c r="I142" s="864"/>
      <c r="J142" s="865"/>
      <c r="K142" s="10"/>
      <c r="L142" s="673"/>
      <c r="M142" s="484"/>
      <c r="N142" s="146" t="s">
        <v>163</v>
      </c>
      <c r="O142" s="147"/>
      <c r="P142" s="147"/>
      <c r="Q142" s="148"/>
      <c r="R142" s="142"/>
      <c r="S142" s="142"/>
      <c r="T142" s="170"/>
      <c r="V142" s="837"/>
      <c r="W142" s="798" t="s">
        <v>198</v>
      </c>
      <c r="X142" s="801" t="s">
        <v>355</v>
      </c>
      <c r="Y142" s="802"/>
      <c r="Z142" s="802"/>
      <c r="AA142" s="803"/>
      <c r="AB142" s="174"/>
      <c r="AC142" s="215"/>
      <c r="AD142" s="170"/>
      <c r="AG142" s="108"/>
      <c r="AL142" s="109"/>
    </row>
    <row r="143" spans="1:38" ht="10.5" customHeight="1">
      <c r="A143" s="1045"/>
      <c r="B143" s="1046"/>
      <c r="C143" s="1043" t="s">
        <v>1</v>
      </c>
      <c r="D143" s="1003" t="s">
        <v>172</v>
      </c>
      <c r="E143" s="1004"/>
      <c r="F143" s="1004"/>
      <c r="G143" s="1006"/>
      <c r="H143" s="554" t="str">
        <f>IF(R226="","宗教章入力",R226)</f>
        <v>宗教章入力</v>
      </c>
      <c r="I143" s="555"/>
      <c r="J143" s="51" t="s">
        <v>520</v>
      </c>
      <c r="K143" s="10"/>
      <c r="L143" s="673"/>
      <c r="M143" s="484" t="s">
        <v>6</v>
      </c>
      <c r="N143" s="143" t="s">
        <v>471</v>
      </c>
      <c r="O143" s="144"/>
      <c r="P143" s="144"/>
      <c r="Q143" s="145"/>
      <c r="R143" s="142"/>
      <c r="S143" s="142"/>
      <c r="T143" s="170"/>
      <c r="V143" s="837"/>
      <c r="W143" s="798"/>
      <c r="X143" s="323" t="s">
        <v>351</v>
      </c>
      <c r="Y143" s="324"/>
      <c r="Z143" s="324" t="s">
        <v>352</v>
      </c>
      <c r="AA143" s="325"/>
      <c r="AB143" s="174"/>
      <c r="AC143" s="215"/>
      <c r="AD143" s="170"/>
      <c r="AG143" s="108"/>
      <c r="AL143" s="109"/>
    </row>
    <row r="144" spans="1:38" ht="10.5" customHeight="1">
      <c r="A144" s="1047"/>
      <c r="B144" s="1048"/>
      <c r="C144" s="1043"/>
      <c r="D144" s="1003"/>
      <c r="E144" s="1004"/>
      <c r="F144" s="1004"/>
      <c r="G144" s="1006"/>
      <c r="H144" s="1080"/>
      <c r="I144" s="1081"/>
      <c r="J144" s="51" t="s">
        <v>527</v>
      </c>
      <c r="K144" s="10"/>
      <c r="L144" s="673"/>
      <c r="M144" s="484"/>
      <c r="N144" s="146" t="s">
        <v>472</v>
      </c>
      <c r="O144" s="147"/>
      <c r="P144" s="147"/>
      <c r="Q144" s="148"/>
      <c r="R144" s="142"/>
      <c r="S144" s="142"/>
      <c r="T144" s="170"/>
      <c r="V144" s="837"/>
      <c r="W144" s="732"/>
      <c r="X144" s="146" t="s">
        <v>354</v>
      </c>
      <c r="Y144" s="147"/>
      <c r="Z144" s="147" t="s">
        <v>353</v>
      </c>
      <c r="AA144" s="148"/>
      <c r="AB144" s="176"/>
      <c r="AC144" s="216"/>
      <c r="AD144" s="170"/>
      <c r="AG144" s="108"/>
      <c r="AL144" s="109"/>
    </row>
    <row r="145" spans="1:38" ht="10.5" customHeight="1">
      <c r="A145" s="1047"/>
      <c r="B145" s="1048"/>
      <c r="C145" s="1044"/>
      <c r="D145" s="1256"/>
      <c r="E145" s="1257"/>
      <c r="F145" s="1257"/>
      <c r="G145" s="1258"/>
      <c r="H145" s="556"/>
      <c r="I145" s="557"/>
      <c r="J145" s="52" t="s">
        <v>528</v>
      </c>
      <c r="K145" s="10"/>
      <c r="L145" s="673"/>
      <c r="M145" s="484" t="s">
        <v>68</v>
      </c>
      <c r="N145" s="143" t="s">
        <v>164</v>
      </c>
      <c r="O145" s="144"/>
      <c r="P145" s="144"/>
      <c r="Q145" s="145"/>
      <c r="R145" s="142"/>
      <c r="S145" s="142"/>
      <c r="T145" s="170"/>
      <c r="V145" s="837"/>
      <c r="W145" s="484" t="s">
        <v>2</v>
      </c>
      <c r="X145" s="143" t="s">
        <v>289</v>
      </c>
      <c r="Y145" s="144"/>
      <c r="Z145" s="144"/>
      <c r="AA145" s="145"/>
      <c r="AB145" s="142"/>
      <c r="AC145" s="142"/>
      <c r="AD145" s="170"/>
      <c r="AG145" s="108"/>
      <c r="AL145" s="109"/>
    </row>
    <row r="146" spans="1:38" ht="10.5" customHeight="1">
      <c r="A146" s="1047"/>
      <c r="B146" s="1048"/>
      <c r="C146" s="1027" t="s">
        <v>2</v>
      </c>
      <c r="D146" s="1238" t="s">
        <v>521</v>
      </c>
      <c r="E146" s="1239"/>
      <c r="F146" s="1239"/>
      <c r="G146" s="1240"/>
      <c r="H146" s="1250" t="str">
        <f>IF(R229="","宗教章入力",R229)</f>
        <v>宗教章入力</v>
      </c>
      <c r="I146" s="1251"/>
      <c r="J146" s="866" t="s">
        <v>530</v>
      </c>
      <c r="K146" s="10"/>
      <c r="L146" s="673"/>
      <c r="M146" s="484"/>
      <c r="N146" s="146" t="s">
        <v>165</v>
      </c>
      <c r="O146" s="147"/>
      <c r="P146" s="147"/>
      <c r="Q146" s="148"/>
      <c r="R146" s="142"/>
      <c r="S146" s="142"/>
      <c r="T146" s="170"/>
      <c r="V146" s="837"/>
      <c r="W146" s="484"/>
      <c r="X146" s="180" t="s">
        <v>290</v>
      </c>
      <c r="Y146" s="178"/>
      <c r="Z146" s="178"/>
      <c r="AA146" s="491"/>
      <c r="AB146" s="142"/>
      <c r="AC146" s="142"/>
      <c r="AD146" s="170"/>
      <c r="AG146" s="108"/>
      <c r="AL146" s="109"/>
    </row>
    <row r="147" spans="1:38" ht="10.5" customHeight="1">
      <c r="A147" s="1047"/>
      <c r="B147" s="1048"/>
      <c r="C147" s="1028"/>
      <c r="D147" s="1241"/>
      <c r="E147" s="1242"/>
      <c r="F147" s="1242"/>
      <c r="G147" s="1243"/>
      <c r="H147" s="1125"/>
      <c r="I147" s="1126"/>
      <c r="J147" s="867"/>
      <c r="K147" s="10"/>
      <c r="L147" s="673"/>
      <c r="M147" s="522"/>
      <c r="N147" s="254"/>
      <c r="O147" s="255"/>
      <c r="P147" s="255"/>
      <c r="Q147" s="256"/>
      <c r="R147" s="264"/>
      <c r="S147" s="265"/>
      <c r="T147" s="170"/>
      <c r="V147" s="837"/>
      <c r="W147" s="484" t="s">
        <v>3</v>
      </c>
      <c r="X147" s="143" t="s">
        <v>291</v>
      </c>
      <c r="Y147" s="144"/>
      <c r="Z147" s="144"/>
      <c r="AA147" s="145"/>
      <c r="AB147" s="142"/>
      <c r="AC147" s="142"/>
      <c r="AD147" s="170"/>
      <c r="AG147" s="108"/>
      <c r="AL147" s="109"/>
    </row>
    <row r="148" spans="1:38" ht="10.5" customHeight="1">
      <c r="A148" s="1049" t="s">
        <v>171</v>
      </c>
      <c r="B148" s="1050"/>
      <c r="C148" s="877" t="s">
        <v>3</v>
      </c>
      <c r="D148" s="441" t="s">
        <v>522</v>
      </c>
      <c r="E148" s="442"/>
      <c r="F148" s="442"/>
      <c r="G148" s="443"/>
      <c r="H148" s="185" t="str">
        <f>IF(R231="","宗教章入力",R231)</f>
        <v>宗教章入力</v>
      </c>
      <c r="I148" s="186"/>
      <c r="J148" s="679"/>
      <c r="K148" s="10"/>
      <c r="L148" s="673"/>
      <c r="M148" s="523"/>
      <c r="N148" s="257"/>
      <c r="O148" s="258"/>
      <c r="P148" s="258"/>
      <c r="Q148" s="259"/>
      <c r="R148" s="248"/>
      <c r="S148" s="249"/>
      <c r="T148" s="170"/>
      <c r="V148" s="837"/>
      <c r="W148" s="495"/>
      <c r="X148" s="323"/>
      <c r="Y148" s="324"/>
      <c r="Z148" s="324"/>
      <c r="AA148" s="325"/>
      <c r="AB148" s="475"/>
      <c r="AC148" s="475"/>
      <c r="AD148" s="170"/>
      <c r="AG148" s="108"/>
      <c r="AL148" s="109"/>
    </row>
    <row r="149" spans="1:38" ht="10.5" customHeight="1">
      <c r="A149" s="1049"/>
      <c r="B149" s="1050"/>
      <c r="C149" s="878"/>
      <c r="D149" s="238"/>
      <c r="E149" s="239"/>
      <c r="F149" s="239"/>
      <c r="G149" s="240"/>
      <c r="H149" s="187"/>
      <c r="I149" s="188"/>
      <c r="J149" s="513"/>
      <c r="K149" s="10"/>
      <c r="L149" s="673"/>
      <c r="M149" s="523"/>
      <c r="N149" s="257"/>
      <c r="O149" s="258"/>
      <c r="P149" s="258"/>
      <c r="Q149" s="259"/>
      <c r="R149" s="248"/>
      <c r="S149" s="249"/>
      <c r="T149" s="170"/>
      <c r="V149" s="837"/>
      <c r="W149" s="183"/>
      <c r="X149" s="183"/>
      <c r="Y149" s="183"/>
      <c r="Z149" s="183"/>
      <c r="AA149" s="183"/>
      <c r="AB149" s="482"/>
      <c r="AC149" s="482"/>
      <c r="AD149" s="170"/>
      <c r="AG149" s="179" t="str">
        <f>L133</f>
        <v>野営管理章</v>
      </c>
      <c r="AH149" s="163"/>
      <c r="AI149" s="163" t="str">
        <f>V133</f>
        <v>救急章</v>
      </c>
      <c r="AJ149" s="163"/>
      <c r="AL149" s="109"/>
    </row>
    <row r="150" spans="1:38" ht="10.5" customHeight="1" thickBot="1">
      <c r="A150" s="1049" t="s">
        <v>396</v>
      </c>
      <c r="B150" s="1050"/>
      <c r="C150" s="877" t="s">
        <v>4</v>
      </c>
      <c r="D150" s="441" t="s">
        <v>523</v>
      </c>
      <c r="E150" s="198"/>
      <c r="F150" s="198"/>
      <c r="G150" s="199"/>
      <c r="H150" s="185" t="str">
        <f>IF(R233="","宗教章入力",R233)</f>
        <v>宗教章入力</v>
      </c>
      <c r="I150" s="186"/>
      <c r="J150" s="513"/>
      <c r="K150" s="10"/>
      <c r="L150" s="674"/>
      <c r="M150" s="524"/>
      <c r="N150" s="593"/>
      <c r="O150" s="594"/>
      <c r="P150" s="594"/>
      <c r="Q150" s="595"/>
      <c r="R150" s="266"/>
      <c r="S150" s="267"/>
      <c r="T150" s="172"/>
      <c r="V150" s="838"/>
      <c r="W150" s="184"/>
      <c r="X150" s="184"/>
      <c r="Y150" s="184"/>
      <c r="Z150" s="184"/>
      <c r="AA150" s="184"/>
      <c r="AB150" s="483"/>
      <c r="AC150" s="483"/>
      <c r="AD150" s="172"/>
      <c r="AG150" s="180"/>
      <c r="AH150" s="178"/>
      <c r="AI150" s="178"/>
      <c r="AJ150" s="178"/>
      <c r="AL150" s="109"/>
    </row>
    <row r="151" spans="1:38" ht="10.5" customHeight="1" thickTop="1">
      <c r="A151" s="1049"/>
      <c r="B151" s="1050"/>
      <c r="C151" s="878"/>
      <c r="D151" s="200"/>
      <c r="E151" s="201"/>
      <c r="F151" s="201"/>
      <c r="G151" s="202"/>
      <c r="H151" s="187"/>
      <c r="I151" s="188"/>
      <c r="J151" s="513"/>
      <c r="K151" s="10"/>
      <c r="L151" s="158" t="s">
        <v>64</v>
      </c>
      <c r="M151" s="159"/>
      <c r="N151" s="135"/>
      <c r="O151" s="135"/>
      <c r="P151" s="635" t="s">
        <v>180</v>
      </c>
      <c r="Q151" s="159"/>
      <c r="R151" s="164" t="s">
        <v>66</v>
      </c>
      <c r="S151" s="164"/>
      <c r="T151" s="167"/>
      <c r="V151" s="158" t="s">
        <v>64</v>
      </c>
      <c r="W151" s="159"/>
      <c r="X151" s="135"/>
      <c r="Y151" s="135"/>
      <c r="Z151" s="635" t="s">
        <v>180</v>
      </c>
      <c r="AA151" s="159"/>
      <c r="AB151" s="164" t="s">
        <v>66</v>
      </c>
      <c r="AC151" s="164"/>
      <c r="AD151" s="167"/>
      <c r="AG151" s="827" t="str">
        <f>IF(N151="","",IF(AND(N151&gt;=$N$245,$P$245&gt;=N151),"今年度必",IF(AND(N151&gt;=$N$249,$P$249&gt;=N151),"昨年度必","既必")))</f>
        <v/>
      </c>
      <c r="AH151" s="827"/>
      <c r="AI151" s="827" t="str">
        <f>IF(X151="","",IF(AND(X151&gt;=$N$245,$P$245&gt;=X151),"今年度必",IF(AND(X151&gt;=$N$249,$P$249&gt;=X151),"昨年度必","既必")))</f>
        <v/>
      </c>
      <c r="AJ151" s="827"/>
      <c r="AL151" s="109"/>
    </row>
    <row r="152" spans="1:38" ht="10.5" customHeight="1" thickBot="1">
      <c r="A152" s="1236" t="s">
        <v>185</v>
      </c>
      <c r="B152" s="1237"/>
      <c r="C152" s="877" t="s">
        <v>5</v>
      </c>
      <c r="D152" s="441" t="s">
        <v>524</v>
      </c>
      <c r="E152" s="198"/>
      <c r="F152" s="198"/>
      <c r="G152" s="199"/>
      <c r="H152" s="185" t="str">
        <f>IF(R235="","宗教章入力",R235)</f>
        <v>宗教章入力</v>
      </c>
      <c r="I152" s="186"/>
      <c r="J152" s="513"/>
      <c r="K152" s="10"/>
      <c r="L152" s="160"/>
      <c r="M152" s="161"/>
      <c r="N152" s="136"/>
      <c r="O152" s="136"/>
      <c r="P152" s="636"/>
      <c r="Q152" s="161"/>
      <c r="R152" s="165"/>
      <c r="S152" s="165"/>
      <c r="T152" s="168"/>
      <c r="V152" s="160"/>
      <c r="W152" s="161"/>
      <c r="X152" s="136"/>
      <c r="Y152" s="136"/>
      <c r="Z152" s="636"/>
      <c r="AA152" s="161"/>
      <c r="AB152" s="165"/>
      <c r="AC152" s="165"/>
      <c r="AD152" s="168"/>
      <c r="AG152" s="827"/>
      <c r="AH152" s="827"/>
      <c r="AI152" s="827"/>
      <c r="AJ152" s="827"/>
      <c r="AL152" s="109"/>
    </row>
    <row r="153" spans="1:38" ht="10.5" customHeight="1" thickBot="1">
      <c r="A153" s="1236"/>
      <c r="B153" s="1237"/>
      <c r="C153" s="878"/>
      <c r="D153" s="200"/>
      <c r="E153" s="201"/>
      <c r="F153" s="201"/>
      <c r="G153" s="202"/>
      <c r="H153" s="187"/>
      <c r="I153" s="188"/>
      <c r="J153" s="513"/>
      <c r="K153" s="10"/>
      <c r="AG153" s="108"/>
      <c r="AL153" s="109"/>
    </row>
    <row r="154" spans="1:38" ht="10.5" customHeight="1">
      <c r="A154" s="1232"/>
      <c r="B154" s="1233"/>
      <c r="C154" s="877" t="s">
        <v>6</v>
      </c>
      <c r="D154" s="1064" t="s">
        <v>525</v>
      </c>
      <c r="E154" s="1065"/>
      <c r="F154" s="1065"/>
      <c r="G154" s="1066"/>
      <c r="H154" s="185" t="str">
        <f>IF(R237="","宗教章入力",R237)</f>
        <v>宗教章入力</v>
      </c>
      <c r="I154" s="186"/>
      <c r="J154" s="513"/>
      <c r="K154" s="10"/>
      <c r="L154" s="518" t="s">
        <v>506</v>
      </c>
      <c r="M154" s="519"/>
      <c r="N154" s="639" t="s">
        <v>499</v>
      </c>
      <c r="O154" s="640"/>
      <c r="P154" s="640"/>
      <c r="Q154" s="519"/>
      <c r="R154" s="671"/>
      <c r="S154" s="671"/>
      <c r="T154" s="831"/>
      <c r="V154" s="796" t="s">
        <v>505</v>
      </c>
      <c r="W154" s="527"/>
      <c r="X154" s="525" t="s">
        <v>477</v>
      </c>
      <c r="Y154" s="526"/>
      <c r="Z154" s="526"/>
      <c r="AA154" s="527"/>
      <c r="AB154" s="133"/>
      <c r="AC154" s="133"/>
      <c r="AD154" s="804"/>
      <c r="AG154" s="179" t="str">
        <f>N154</f>
        <v>５個目：任意入力</v>
      </c>
      <c r="AH154" s="163"/>
      <c r="AI154" s="163" t="str">
        <f>X154</f>
        <v>２個目：任意入力</v>
      </c>
      <c r="AJ154" s="163"/>
      <c r="AL154" s="109"/>
    </row>
    <row r="155" spans="1:38" ht="10.5" customHeight="1" thickBot="1">
      <c r="A155" s="875"/>
      <c r="B155" s="876"/>
      <c r="C155" s="878"/>
      <c r="D155" s="1067" t="s">
        <v>526</v>
      </c>
      <c r="E155" s="1068"/>
      <c r="F155" s="1068"/>
      <c r="G155" s="1069"/>
      <c r="H155" s="187"/>
      <c r="I155" s="188"/>
      <c r="J155" s="514"/>
      <c r="K155" s="10"/>
      <c r="L155" s="520"/>
      <c r="M155" s="521"/>
      <c r="N155" s="641"/>
      <c r="O155" s="642"/>
      <c r="P155" s="642"/>
      <c r="Q155" s="521"/>
      <c r="R155" s="672"/>
      <c r="S155" s="672"/>
      <c r="T155" s="832"/>
      <c r="V155" s="797"/>
      <c r="W155" s="530"/>
      <c r="X155" s="528"/>
      <c r="Y155" s="529"/>
      <c r="Z155" s="529"/>
      <c r="AA155" s="530"/>
      <c r="AB155" s="134"/>
      <c r="AC155" s="134"/>
      <c r="AD155" s="805"/>
      <c r="AG155" s="180"/>
      <c r="AH155" s="178"/>
      <c r="AI155" s="178"/>
      <c r="AJ155" s="178"/>
      <c r="AL155" s="109"/>
    </row>
    <row r="156" spans="1:38" ht="10.5" customHeight="1" thickTop="1">
      <c r="A156" s="1045" t="s">
        <v>45</v>
      </c>
      <c r="B156" s="1046"/>
      <c r="C156" s="877" t="s">
        <v>1</v>
      </c>
      <c r="D156" s="441" t="s">
        <v>397</v>
      </c>
      <c r="E156" s="442"/>
      <c r="F156" s="442"/>
      <c r="G156" s="443"/>
      <c r="H156" s="185" t="str">
        <f>IF(N239="","宗教章入力",N239)</f>
        <v>宗教章入力</v>
      </c>
      <c r="I156" s="1254"/>
      <c r="J156" s="679"/>
      <c r="K156" s="10"/>
      <c r="L156" s="612" t="s">
        <v>64</v>
      </c>
      <c r="M156" s="613"/>
      <c r="N156" s="829"/>
      <c r="O156" s="829"/>
      <c r="P156" s="545" t="s">
        <v>180</v>
      </c>
      <c r="Q156" s="613"/>
      <c r="R156" s="531" t="s">
        <v>66</v>
      </c>
      <c r="S156" s="531"/>
      <c r="T156" s="533"/>
      <c r="V156" s="792" t="s">
        <v>64</v>
      </c>
      <c r="W156" s="793"/>
      <c r="X156" s="833"/>
      <c r="Y156" s="833"/>
      <c r="Z156" s="835" t="s">
        <v>180</v>
      </c>
      <c r="AA156" s="793"/>
      <c r="AB156" s="810" t="s">
        <v>66</v>
      </c>
      <c r="AC156" s="810"/>
      <c r="AD156" s="806"/>
      <c r="AG156" s="827" t="str">
        <f>IF(N156="","",IF(AND(N156&gt;=$N$245,$P$245&gt;=N156),"今年度任",IF(AND(N156&gt;=$N$249,$P$249&gt;=N156),"昨年度任","既任")))</f>
        <v/>
      </c>
      <c r="AH156" s="827"/>
      <c r="AI156" s="827" t="str">
        <f>IF(X156="","",IF(AND(X156&gt;=$N$245,$P$245&gt;=X156),"今年度任",IF(AND(X156&gt;=$N$249,$P$249&gt;=X156),"昨年度任","既任")))</f>
        <v/>
      </c>
      <c r="AJ156" s="827"/>
      <c r="AL156" s="109"/>
    </row>
    <row r="157" spans="1:38" ht="10.5" customHeight="1" thickBot="1">
      <c r="A157" s="1234"/>
      <c r="B157" s="1235"/>
      <c r="C157" s="878"/>
      <c r="D157" s="238"/>
      <c r="E157" s="239"/>
      <c r="F157" s="239"/>
      <c r="G157" s="240"/>
      <c r="H157" s="187"/>
      <c r="I157" s="1255"/>
      <c r="J157" s="514"/>
      <c r="K157" s="10"/>
      <c r="L157" s="614"/>
      <c r="M157" s="615"/>
      <c r="N157" s="830"/>
      <c r="O157" s="830"/>
      <c r="P157" s="546"/>
      <c r="Q157" s="615"/>
      <c r="R157" s="532"/>
      <c r="S157" s="532"/>
      <c r="T157" s="534"/>
      <c r="V157" s="794"/>
      <c r="W157" s="795"/>
      <c r="X157" s="834"/>
      <c r="Y157" s="834"/>
      <c r="Z157" s="836"/>
      <c r="AA157" s="795"/>
      <c r="AB157" s="811"/>
      <c r="AC157" s="811"/>
      <c r="AD157" s="807"/>
      <c r="AG157" s="827"/>
      <c r="AH157" s="827"/>
      <c r="AI157" s="827"/>
      <c r="AJ157" s="827"/>
      <c r="AL157" s="109"/>
    </row>
    <row r="158" spans="1:38" ht="10.5" customHeight="1" thickBot="1">
      <c r="A158" s="860" t="s">
        <v>44</v>
      </c>
      <c r="B158" s="871"/>
      <c r="C158" s="1058" t="s">
        <v>1</v>
      </c>
      <c r="D158" s="232" t="s">
        <v>398</v>
      </c>
      <c r="E158" s="233"/>
      <c r="F158" s="233"/>
      <c r="G158" s="234"/>
      <c r="H158" s="138"/>
      <c r="I158" s="139"/>
      <c r="J158" s="652" t="s">
        <v>547</v>
      </c>
      <c r="K158" s="10"/>
      <c r="M158" s="1"/>
      <c r="AG158" s="108"/>
      <c r="AL158" s="109"/>
    </row>
    <row r="159" spans="1:38" ht="10.5" customHeight="1">
      <c r="A159" s="872"/>
      <c r="B159" s="873"/>
      <c r="C159" s="1059"/>
      <c r="D159" s="446" t="s">
        <v>399</v>
      </c>
      <c r="E159" s="447"/>
      <c r="F159" s="447"/>
      <c r="G159" s="448"/>
      <c r="H159" s="174"/>
      <c r="I159" s="215"/>
      <c r="J159" s="958"/>
      <c r="K159" s="10"/>
      <c r="L159" s="518" t="s">
        <v>506</v>
      </c>
      <c r="M159" s="519"/>
      <c r="N159" s="639" t="s">
        <v>548</v>
      </c>
      <c r="O159" s="640"/>
      <c r="P159" s="640"/>
      <c r="Q159" s="519"/>
      <c r="R159" s="671"/>
      <c r="S159" s="671"/>
      <c r="T159" s="831"/>
      <c r="V159" s="796" t="s">
        <v>505</v>
      </c>
      <c r="W159" s="527"/>
      <c r="X159" s="525" t="s">
        <v>478</v>
      </c>
      <c r="Y159" s="526"/>
      <c r="Z159" s="526"/>
      <c r="AA159" s="527"/>
      <c r="AB159" s="133"/>
      <c r="AC159" s="133"/>
      <c r="AD159" s="804"/>
      <c r="AG159" s="179" t="str">
        <f>N159</f>
        <v>６個目：任意入力</v>
      </c>
      <c r="AH159" s="163"/>
      <c r="AI159" s="163" t="str">
        <f>X159</f>
        <v>３個目：任意入力</v>
      </c>
      <c r="AJ159" s="163"/>
      <c r="AL159" s="109"/>
    </row>
    <row r="160" spans="1:38" ht="10.5" customHeight="1" thickBot="1">
      <c r="A160" s="872"/>
      <c r="B160" s="873"/>
      <c r="C160" s="1060"/>
      <c r="D160" s="1037"/>
      <c r="E160" s="1038"/>
      <c r="F160" s="1038"/>
      <c r="G160" s="1039"/>
      <c r="H160" s="176"/>
      <c r="I160" s="216"/>
      <c r="J160" s="653"/>
      <c r="K160" s="10"/>
      <c r="L160" s="520"/>
      <c r="M160" s="521"/>
      <c r="N160" s="641"/>
      <c r="O160" s="642"/>
      <c r="P160" s="642"/>
      <c r="Q160" s="521"/>
      <c r="R160" s="672"/>
      <c r="S160" s="672"/>
      <c r="T160" s="832"/>
      <c r="V160" s="797"/>
      <c r="W160" s="530"/>
      <c r="X160" s="528"/>
      <c r="Y160" s="529"/>
      <c r="Z160" s="529"/>
      <c r="AA160" s="530"/>
      <c r="AB160" s="134"/>
      <c r="AC160" s="134"/>
      <c r="AD160" s="805"/>
      <c r="AG160" s="180"/>
      <c r="AH160" s="178"/>
      <c r="AI160" s="178"/>
      <c r="AJ160" s="178"/>
      <c r="AL160" s="109"/>
    </row>
    <row r="161" spans="1:60" ht="10.5" customHeight="1" thickTop="1">
      <c r="A161" s="872"/>
      <c r="B161" s="873"/>
      <c r="C161" s="1058" t="s">
        <v>2</v>
      </c>
      <c r="D161" s="1029" t="s">
        <v>400</v>
      </c>
      <c r="E161" s="1030"/>
      <c r="F161" s="1030"/>
      <c r="G161" s="1031"/>
      <c r="H161" s="138"/>
      <c r="I161" s="139"/>
      <c r="J161" s="958" t="s">
        <v>547</v>
      </c>
      <c r="K161" s="10"/>
      <c r="L161" s="612" t="s">
        <v>64</v>
      </c>
      <c r="M161" s="613"/>
      <c r="N161" s="829"/>
      <c r="O161" s="829"/>
      <c r="P161" s="545" t="s">
        <v>180</v>
      </c>
      <c r="Q161" s="613"/>
      <c r="R161" s="531" t="s">
        <v>66</v>
      </c>
      <c r="S161" s="531"/>
      <c r="T161" s="533"/>
      <c r="V161" s="792" t="s">
        <v>64</v>
      </c>
      <c r="W161" s="793"/>
      <c r="X161" s="833"/>
      <c r="Y161" s="833"/>
      <c r="Z161" s="835" t="s">
        <v>180</v>
      </c>
      <c r="AA161" s="793"/>
      <c r="AB161" s="810" t="s">
        <v>66</v>
      </c>
      <c r="AC161" s="810"/>
      <c r="AD161" s="806"/>
      <c r="AG161" s="827" t="str">
        <f>IF(N161="","",IF(AND(N161&gt;=$N$245,$P$245&gt;=N161),"今年度任",IF(AND(N161&gt;=$N$249,$P$249&gt;=N161),"昨年度任","既任")))</f>
        <v/>
      </c>
      <c r="AH161" s="827"/>
      <c r="AI161" s="827" t="str">
        <f>IF(X161="","",IF(AND(X161&gt;=$N$245,$P$245&gt;=X161),"今年度任",IF(AND(X161&gt;=$N$249,$P$249&gt;=X161),"昨年度任","既任")))</f>
        <v/>
      </c>
      <c r="AJ161" s="827"/>
      <c r="AL161" s="109"/>
    </row>
    <row r="162" spans="1:60" ht="10.5" customHeight="1" thickBot="1">
      <c r="A162" s="872"/>
      <c r="B162" s="873"/>
      <c r="C162" s="1059"/>
      <c r="D162" s="1032"/>
      <c r="E162" s="1033"/>
      <c r="F162" s="1033"/>
      <c r="G162" s="1034"/>
      <c r="H162" s="174"/>
      <c r="I162" s="215"/>
      <c r="J162" s="958"/>
      <c r="K162" s="10"/>
      <c r="L162" s="614"/>
      <c r="M162" s="615"/>
      <c r="N162" s="830"/>
      <c r="O162" s="830"/>
      <c r="P162" s="546"/>
      <c r="Q162" s="615"/>
      <c r="R162" s="532"/>
      <c r="S162" s="532"/>
      <c r="T162" s="534"/>
      <c r="V162" s="794"/>
      <c r="W162" s="795"/>
      <c r="X162" s="834"/>
      <c r="Y162" s="834"/>
      <c r="Z162" s="836"/>
      <c r="AA162" s="795"/>
      <c r="AB162" s="811"/>
      <c r="AC162" s="811"/>
      <c r="AD162" s="807"/>
      <c r="AG162" s="827"/>
      <c r="AH162" s="827"/>
      <c r="AI162" s="827"/>
      <c r="AJ162" s="827"/>
      <c r="AL162" s="109"/>
    </row>
    <row r="163" spans="1:60" ht="10.5" customHeight="1" thickBot="1">
      <c r="A163" s="863"/>
      <c r="B163" s="874"/>
      <c r="C163" s="1060"/>
      <c r="D163" s="1037"/>
      <c r="E163" s="1038"/>
      <c r="F163" s="1038"/>
      <c r="G163" s="1039"/>
      <c r="H163" s="176"/>
      <c r="I163" s="216"/>
      <c r="J163" s="653"/>
      <c r="K163" s="10"/>
      <c r="M163" s="1"/>
      <c r="AG163" s="108"/>
      <c r="AL163" s="109"/>
    </row>
    <row r="164" spans="1:60" ht="10.5" customHeight="1">
      <c r="A164" s="860" t="s">
        <v>55</v>
      </c>
      <c r="B164" s="871"/>
      <c r="C164" s="591" t="s">
        <v>1</v>
      </c>
      <c r="D164" s="1024" t="s">
        <v>474</v>
      </c>
      <c r="E164" s="1025"/>
      <c r="F164" s="1025"/>
      <c r="G164" s="1026"/>
      <c r="H164" s="142"/>
      <c r="I164" s="142"/>
      <c r="J164" s="951" t="s">
        <v>547</v>
      </c>
      <c r="K164" s="10"/>
      <c r="L164" s="575" t="s">
        <v>428</v>
      </c>
      <c r="M164" s="576"/>
      <c r="N164" s="683" t="s">
        <v>421</v>
      </c>
      <c r="O164" s="162"/>
      <c r="P164" s="162"/>
      <c r="Q164" s="576"/>
      <c r="R164" s="791"/>
      <c r="S164" s="791"/>
      <c r="T164" s="808"/>
      <c r="V164" s="575" t="s">
        <v>428</v>
      </c>
      <c r="W164" s="576"/>
      <c r="X164" s="683" t="s">
        <v>421</v>
      </c>
      <c r="Y164" s="162"/>
      <c r="Z164" s="162"/>
      <c r="AA164" s="576"/>
      <c r="AB164" s="791"/>
      <c r="AC164" s="791"/>
      <c r="AD164" s="808"/>
      <c r="AG164" s="179" t="str">
        <f>N164</f>
        <v>任意入力</v>
      </c>
      <c r="AH164" s="163"/>
      <c r="AI164" s="163" t="str">
        <f>X164</f>
        <v>任意入力</v>
      </c>
      <c r="AJ164" s="163"/>
      <c r="AL164" s="109"/>
    </row>
    <row r="165" spans="1:60" ht="10.5" customHeight="1" thickBot="1">
      <c r="A165" s="872"/>
      <c r="B165" s="873"/>
      <c r="C165" s="591"/>
      <c r="D165" s="919"/>
      <c r="E165" s="920"/>
      <c r="F165" s="920"/>
      <c r="G165" s="921"/>
      <c r="H165" s="142"/>
      <c r="I165" s="142"/>
      <c r="J165" s="951"/>
      <c r="K165" s="10"/>
      <c r="L165" s="547" t="s">
        <v>427</v>
      </c>
      <c r="M165" s="548"/>
      <c r="N165" s="684"/>
      <c r="O165" s="685"/>
      <c r="P165" s="685"/>
      <c r="Q165" s="548"/>
      <c r="R165" s="483"/>
      <c r="S165" s="483"/>
      <c r="T165" s="809"/>
      <c r="V165" s="547" t="s">
        <v>427</v>
      </c>
      <c r="W165" s="548"/>
      <c r="X165" s="684"/>
      <c r="Y165" s="685"/>
      <c r="Z165" s="685"/>
      <c r="AA165" s="548"/>
      <c r="AB165" s="483"/>
      <c r="AC165" s="483"/>
      <c r="AD165" s="809"/>
      <c r="AG165" s="180"/>
      <c r="AH165" s="178"/>
      <c r="AI165" s="178"/>
      <c r="AJ165" s="178"/>
      <c r="AL165" s="109"/>
    </row>
    <row r="166" spans="1:60" ht="10.5" customHeight="1" thickTop="1">
      <c r="A166" s="872"/>
      <c r="B166" s="873"/>
      <c r="C166" s="591"/>
      <c r="D166" s="919"/>
      <c r="E166" s="920"/>
      <c r="F166" s="920"/>
      <c r="G166" s="921"/>
      <c r="H166" s="142"/>
      <c r="I166" s="142"/>
      <c r="J166" s="951"/>
      <c r="K166" s="10"/>
      <c r="L166" s="158" t="s">
        <v>64</v>
      </c>
      <c r="M166" s="159"/>
      <c r="N166" s="135"/>
      <c r="O166" s="135"/>
      <c r="P166" s="635" t="s">
        <v>180</v>
      </c>
      <c r="Q166" s="159"/>
      <c r="R166" s="164" t="s">
        <v>66</v>
      </c>
      <c r="S166" s="164"/>
      <c r="T166" s="167"/>
      <c r="V166" s="158" t="s">
        <v>64</v>
      </c>
      <c r="W166" s="159"/>
      <c r="X166" s="135"/>
      <c r="Y166" s="135"/>
      <c r="Z166" s="635" t="s">
        <v>180</v>
      </c>
      <c r="AA166" s="159"/>
      <c r="AB166" s="164" t="s">
        <v>66</v>
      </c>
      <c r="AC166" s="164"/>
      <c r="AD166" s="167"/>
      <c r="AG166" s="827" t="str">
        <f>IF(N166="","",IF(AND(N166&gt;=$N$245,$P$245&gt;=N166),"今年度任",IF(AND(N166&gt;=$N$249,$P$249&gt;=N166),"昨年度任","既任")))</f>
        <v/>
      </c>
      <c r="AH166" s="827"/>
      <c r="AI166" s="827" t="str">
        <f>IF(X166="","",IF(AND(X166&gt;=$N$245,$P$245&gt;=X166),"今年度任",IF(AND(X166&gt;=$N$249,$P$249&gt;=X166),"昨年度任","既任")))</f>
        <v/>
      </c>
      <c r="AJ166" s="827"/>
      <c r="AL166" s="109"/>
    </row>
    <row r="167" spans="1:60" ht="10.5" customHeight="1" thickBot="1">
      <c r="A167" s="872"/>
      <c r="B167" s="873"/>
      <c r="C167" s="591"/>
      <c r="D167" s="919"/>
      <c r="E167" s="920"/>
      <c r="F167" s="920"/>
      <c r="G167" s="921"/>
      <c r="H167" s="142"/>
      <c r="I167" s="142"/>
      <c r="J167" s="951"/>
      <c r="K167" s="10"/>
      <c r="L167" s="160"/>
      <c r="M167" s="161"/>
      <c r="N167" s="136"/>
      <c r="O167" s="136"/>
      <c r="P167" s="636"/>
      <c r="Q167" s="161"/>
      <c r="R167" s="165"/>
      <c r="S167" s="165"/>
      <c r="T167" s="168"/>
      <c r="V167" s="160"/>
      <c r="W167" s="161"/>
      <c r="X167" s="136"/>
      <c r="Y167" s="136"/>
      <c r="Z167" s="636"/>
      <c r="AA167" s="161"/>
      <c r="AB167" s="165"/>
      <c r="AC167" s="165"/>
      <c r="AD167" s="168"/>
      <c r="AG167" s="827"/>
      <c r="AH167" s="827"/>
      <c r="AI167" s="827"/>
      <c r="AJ167" s="827"/>
      <c r="AL167" s="109"/>
    </row>
    <row r="168" spans="1:60" ht="10.5" customHeight="1" thickBot="1">
      <c r="A168" s="872"/>
      <c r="B168" s="873"/>
      <c r="C168" s="591"/>
      <c r="D168" s="919"/>
      <c r="E168" s="920"/>
      <c r="F168" s="920"/>
      <c r="G168" s="921"/>
      <c r="H168" s="142"/>
      <c r="I168" s="142"/>
      <c r="J168" s="951"/>
      <c r="K168" s="10"/>
      <c r="M168" s="1"/>
      <c r="AG168" s="108"/>
      <c r="AL168" s="109"/>
    </row>
    <row r="169" spans="1:60" ht="10.5" customHeight="1">
      <c r="A169" s="872"/>
      <c r="B169" s="873"/>
      <c r="C169" s="591"/>
      <c r="D169" s="919"/>
      <c r="E169" s="920"/>
      <c r="F169" s="920"/>
      <c r="G169" s="921"/>
      <c r="H169" s="142"/>
      <c r="I169" s="142"/>
      <c r="J169" s="951"/>
      <c r="K169" s="10"/>
      <c r="L169" s="575" t="s">
        <v>428</v>
      </c>
      <c r="M169" s="576"/>
      <c r="N169" s="683" t="s">
        <v>421</v>
      </c>
      <c r="O169" s="162"/>
      <c r="P169" s="162"/>
      <c r="Q169" s="576"/>
      <c r="R169" s="791"/>
      <c r="S169" s="791"/>
      <c r="T169" s="808"/>
      <c r="V169" s="575" t="s">
        <v>428</v>
      </c>
      <c r="W169" s="576"/>
      <c r="X169" s="683" t="s">
        <v>421</v>
      </c>
      <c r="Y169" s="162"/>
      <c r="Z169" s="162"/>
      <c r="AA169" s="576"/>
      <c r="AB169" s="791"/>
      <c r="AC169" s="791"/>
      <c r="AD169" s="808"/>
      <c r="AG169" s="179" t="str">
        <f>N169</f>
        <v>任意入力</v>
      </c>
      <c r="AH169" s="163"/>
      <c r="AI169" s="163" t="str">
        <f>X169</f>
        <v>任意入力</v>
      </c>
      <c r="AJ169" s="163"/>
      <c r="AL169" s="109"/>
    </row>
    <row r="170" spans="1:60" ht="10.5" customHeight="1" thickBot="1">
      <c r="A170" s="1259"/>
      <c r="B170" s="1260"/>
      <c r="C170" s="1252"/>
      <c r="D170" s="1040"/>
      <c r="E170" s="1041"/>
      <c r="F170" s="1041"/>
      <c r="G170" s="1042"/>
      <c r="H170" s="165"/>
      <c r="I170" s="165"/>
      <c r="J170" s="952"/>
      <c r="K170" s="1"/>
      <c r="L170" s="547" t="s">
        <v>427</v>
      </c>
      <c r="M170" s="548"/>
      <c r="N170" s="684"/>
      <c r="O170" s="685"/>
      <c r="P170" s="685"/>
      <c r="Q170" s="548"/>
      <c r="R170" s="483"/>
      <c r="S170" s="483"/>
      <c r="T170" s="809"/>
      <c r="V170" s="547" t="s">
        <v>427</v>
      </c>
      <c r="W170" s="548"/>
      <c r="X170" s="684"/>
      <c r="Y170" s="685"/>
      <c r="Z170" s="685"/>
      <c r="AA170" s="548"/>
      <c r="AB170" s="483"/>
      <c r="AC170" s="483"/>
      <c r="AD170" s="809"/>
      <c r="AG170" s="180"/>
      <c r="AH170" s="178"/>
      <c r="AI170" s="178"/>
      <c r="AJ170" s="178"/>
      <c r="AL170" s="109"/>
    </row>
    <row r="171" spans="1:60" ht="10.5" customHeight="1">
      <c r="A171" s="575" t="s">
        <v>64</v>
      </c>
      <c r="B171" s="162"/>
      <c r="C171" s="576"/>
      <c r="D171" s="135"/>
      <c r="E171" s="135"/>
      <c r="F171" s="297" t="s">
        <v>65</v>
      </c>
      <c r="G171" s="297"/>
      <c r="H171" s="598" t="s">
        <v>66</v>
      </c>
      <c r="I171" s="598"/>
      <c r="J171" s="610"/>
      <c r="K171" s="1"/>
      <c r="L171" s="158" t="s">
        <v>64</v>
      </c>
      <c r="M171" s="159"/>
      <c r="N171" s="135"/>
      <c r="O171" s="135"/>
      <c r="P171" s="635" t="s">
        <v>180</v>
      </c>
      <c r="Q171" s="159"/>
      <c r="R171" s="164" t="s">
        <v>66</v>
      </c>
      <c r="S171" s="164"/>
      <c r="T171" s="167"/>
      <c r="V171" s="158" t="s">
        <v>64</v>
      </c>
      <c r="W171" s="159"/>
      <c r="X171" s="135"/>
      <c r="Y171" s="135"/>
      <c r="Z171" s="635" t="s">
        <v>180</v>
      </c>
      <c r="AA171" s="159"/>
      <c r="AB171" s="164" t="s">
        <v>66</v>
      </c>
      <c r="AC171" s="164"/>
      <c r="AD171" s="167"/>
      <c r="AG171" s="827" t="str">
        <f>IF(N171="","",IF(AND(N171&gt;=$N$245,$P$245&gt;=N171),"今年度任",IF(AND(N171&gt;=$N$249,$P$249&gt;=N171),"昨年度任","既任")))</f>
        <v/>
      </c>
      <c r="AH171" s="827"/>
      <c r="AI171" s="827" t="str">
        <f>IF(X171="","",IF(AND(X171&gt;=$N$245,$P$245&gt;=X171),"今年度任",IF(AND(X171&gt;=$N$249,$P$249&gt;=X171),"昨年度任","既任")))</f>
        <v/>
      </c>
      <c r="AJ171" s="827"/>
      <c r="AL171" s="109"/>
    </row>
    <row r="172" spans="1:60" ht="10.5" customHeight="1" thickBot="1">
      <c r="A172" s="577"/>
      <c r="B172" s="578"/>
      <c r="C172" s="579"/>
      <c r="D172" s="136"/>
      <c r="E172" s="136"/>
      <c r="F172" s="161"/>
      <c r="G172" s="161"/>
      <c r="H172" s="165"/>
      <c r="I172" s="165"/>
      <c r="J172" s="168"/>
      <c r="K172" s="1"/>
      <c r="L172" s="160"/>
      <c r="M172" s="161"/>
      <c r="N172" s="136"/>
      <c r="O172" s="136"/>
      <c r="P172" s="636"/>
      <c r="Q172" s="161"/>
      <c r="R172" s="165"/>
      <c r="S172" s="165"/>
      <c r="T172" s="168"/>
      <c r="V172" s="160"/>
      <c r="W172" s="161"/>
      <c r="X172" s="136"/>
      <c r="Y172" s="136"/>
      <c r="Z172" s="636"/>
      <c r="AA172" s="161"/>
      <c r="AB172" s="165"/>
      <c r="AC172" s="165"/>
      <c r="AD172" s="168"/>
      <c r="AE172" s="29" t="s">
        <v>512</v>
      </c>
      <c r="AG172" s="827"/>
      <c r="AH172" s="827"/>
      <c r="AI172" s="827"/>
      <c r="AJ172" s="827"/>
      <c r="AL172" s="109"/>
    </row>
    <row r="173" spans="1:60" ht="10.5" customHeight="1">
      <c r="B173" s="11"/>
      <c r="C173" s="11"/>
      <c r="D173" s="11"/>
      <c r="E173" s="11"/>
      <c r="F173" s="11"/>
      <c r="G173" s="11"/>
      <c r="H173" s="11"/>
      <c r="I173" s="11"/>
      <c r="J173" s="11"/>
      <c r="K173" s="163" t="str">
        <f>K86</f>
        <v>○○第００団 ＶＳ隊　</v>
      </c>
      <c r="L173" s="163"/>
      <c r="M173" s="163"/>
      <c r="N173" s="163" t="s">
        <v>464</v>
      </c>
      <c r="O173" s="163"/>
      <c r="P173" s="163"/>
      <c r="Q173" s="163"/>
      <c r="R173" s="163"/>
      <c r="S173" s="163"/>
      <c r="T173" s="162" t="s">
        <v>502</v>
      </c>
      <c r="U173" s="580" t="str">
        <f>IF(U86="","",U86)</f>
        <v>Polarstar</v>
      </c>
      <c r="V173" s="580"/>
      <c r="W173" s="580"/>
      <c r="X173" s="590" t="str">
        <f>IF(X86="","",X86)</f>
        <v/>
      </c>
      <c r="Y173" s="590"/>
      <c r="Z173" s="590"/>
      <c r="AA173" s="590"/>
      <c r="AB173" s="137">
        <f ca="1">TODAY()</f>
        <v>45319</v>
      </c>
      <c r="AC173" s="137"/>
      <c r="AD173" s="137"/>
      <c r="AG173" s="108"/>
      <c r="AL173" s="109"/>
    </row>
    <row r="174" spans="1:60" ht="10.5" customHeight="1">
      <c r="B174" s="1"/>
      <c r="C174" s="1"/>
      <c r="H174" s="1"/>
      <c r="I174" s="1"/>
      <c r="J174" s="1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580"/>
      <c r="V174" s="580"/>
      <c r="W174" s="580"/>
      <c r="X174" s="590"/>
      <c r="Y174" s="590"/>
      <c r="Z174" s="590"/>
      <c r="AA174" s="590"/>
      <c r="AB174" s="137"/>
      <c r="AC174" s="137"/>
      <c r="AD174" s="137"/>
      <c r="AE174" s="22"/>
      <c r="AG174" s="108"/>
      <c r="AL174" s="69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</row>
    <row r="175" spans="1:60" ht="10.5" customHeight="1" thickBot="1">
      <c r="AE175" s="22"/>
      <c r="AG175" s="108"/>
      <c r="AL175" s="69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</row>
    <row r="176" spans="1:60" ht="10.5" customHeight="1">
      <c r="A176" s="29" t="s">
        <v>513</v>
      </c>
      <c r="B176" s="570" t="s">
        <v>181</v>
      </c>
      <c r="C176" s="571"/>
      <c r="D176" s="571"/>
      <c r="E176" s="571"/>
      <c r="F176" s="571"/>
      <c r="G176" s="571"/>
      <c r="H176" s="571"/>
      <c r="I176" s="572"/>
      <c r="J176" s="30" t="s">
        <v>46</v>
      </c>
      <c r="L176" s="570" t="s">
        <v>182</v>
      </c>
      <c r="M176" s="571"/>
      <c r="N176" s="571"/>
      <c r="O176" s="571"/>
      <c r="P176" s="571"/>
      <c r="Q176" s="571"/>
      <c r="R176" s="571"/>
      <c r="S176" s="572"/>
      <c r="T176" s="30" t="s">
        <v>46</v>
      </c>
      <c r="V176" s="570" t="s">
        <v>183</v>
      </c>
      <c r="W176" s="571"/>
      <c r="X176" s="571"/>
      <c r="Y176" s="571"/>
      <c r="Z176" s="571"/>
      <c r="AA176" s="571"/>
      <c r="AB176" s="571"/>
      <c r="AC176" s="572"/>
      <c r="AD176" s="30" t="s">
        <v>46</v>
      </c>
      <c r="AF176" s="22"/>
      <c r="AG176" s="70"/>
      <c r="AH176" s="22"/>
      <c r="AI176" s="22"/>
      <c r="AJ176" s="22"/>
      <c r="AK176" s="22"/>
      <c r="AL176" s="69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</row>
    <row r="177" spans="2:60" ht="10.5" customHeight="1">
      <c r="B177" s="268" t="s">
        <v>62</v>
      </c>
      <c r="C177" s="166" t="s">
        <v>1</v>
      </c>
      <c r="D177" s="156" t="s">
        <v>449</v>
      </c>
      <c r="E177" s="156"/>
      <c r="F177" s="156"/>
      <c r="G177" s="156"/>
      <c r="H177" s="142"/>
      <c r="I177" s="142"/>
      <c r="J177" s="298"/>
      <c r="L177" s="268" t="s">
        <v>63</v>
      </c>
      <c r="M177" s="596" t="s">
        <v>1</v>
      </c>
      <c r="N177" s="573" t="s">
        <v>292</v>
      </c>
      <c r="O177" s="574"/>
      <c r="P177" s="574"/>
      <c r="Q177" s="574"/>
      <c r="R177" s="537"/>
      <c r="S177" s="537"/>
      <c r="T177" s="157" t="s">
        <v>67</v>
      </c>
      <c r="V177" s="268" t="s">
        <v>72</v>
      </c>
      <c r="W177" s="166" t="s">
        <v>1</v>
      </c>
      <c r="X177" s="156" t="s">
        <v>73</v>
      </c>
      <c r="Y177" s="156"/>
      <c r="Z177" s="156"/>
      <c r="AA177" s="156"/>
      <c r="AB177" s="142"/>
      <c r="AC177" s="142"/>
      <c r="AD177" s="169"/>
      <c r="AF177" s="22"/>
      <c r="AG177" s="70"/>
      <c r="AH177" s="22"/>
      <c r="AI177" s="22"/>
      <c r="AJ177" s="22"/>
      <c r="AK177" s="22"/>
      <c r="AL177" s="69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</row>
    <row r="178" spans="2:60" ht="10.5" customHeight="1">
      <c r="B178" s="268"/>
      <c r="C178" s="166"/>
      <c r="D178" s="156"/>
      <c r="E178" s="156"/>
      <c r="F178" s="156"/>
      <c r="G178" s="156"/>
      <c r="H178" s="142"/>
      <c r="I178" s="142"/>
      <c r="J178" s="298"/>
      <c r="L178" s="268"/>
      <c r="M178" s="596"/>
      <c r="N178" s="574"/>
      <c r="O178" s="574"/>
      <c r="P178" s="574"/>
      <c r="Q178" s="574"/>
      <c r="R178" s="537"/>
      <c r="S178" s="537"/>
      <c r="T178" s="157"/>
      <c r="V178" s="268"/>
      <c r="W178" s="166"/>
      <c r="X178" s="156"/>
      <c r="Y178" s="156"/>
      <c r="Z178" s="156"/>
      <c r="AA178" s="156"/>
      <c r="AB178" s="142"/>
      <c r="AC178" s="142"/>
      <c r="AD178" s="170"/>
      <c r="AF178" s="22"/>
      <c r="AG178" s="70"/>
      <c r="AH178" s="22"/>
      <c r="AI178" s="22"/>
      <c r="AJ178" s="22"/>
      <c r="AK178" s="22"/>
      <c r="AL178" s="69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</row>
    <row r="179" spans="2:60" ht="10.5" customHeight="1">
      <c r="B179" s="268"/>
      <c r="C179" s="149" t="s">
        <v>2</v>
      </c>
      <c r="D179" s="154" t="s">
        <v>450</v>
      </c>
      <c r="E179" s="154"/>
      <c r="F179" s="154"/>
      <c r="G179" s="154"/>
      <c r="H179" s="155"/>
      <c r="I179" s="155"/>
      <c r="J179" s="536" t="s">
        <v>348</v>
      </c>
      <c r="L179" s="268"/>
      <c r="M179" s="166" t="s">
        <v>2</v>
      </c>
      <c r="N179" s="156" t="s">
        <v>70</v>
      </c>
      <c r="O179" s="156"/>
      <c r="P179" s="156"/>
      <c r="Q179" s="156"/>
      <c r="R179" s="142"/>
      <c r="S179" s="142"/>
      <c r="T179" s="298"/>
      <c r="V179" s="268"/>
      <c r="W179" s="166" t="s">
        <v>2</v>
      </c>
      <c r="X179" s="156" t="s">
        <v>74</v>
      </c>
      <c r="Y179" s="156"/>
      <c r="Z179" s="156"/>
      <c r="AA179" s="156"/>
      <c r="AB179" s="142"/>
      <c r="AC179" s="142"/>
      <c r="AD179" s="170"/>
      <c r="AF179" s="22"/>
      <c r="AG179" s="70"/>
      <c r="AH179" s="22"/>
      <c r="AI179" s="22"/>
      <c r="AJ179" s="22"/>
      <c r="AK179" s="22"/>
      <c r="AL179" s="69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</row>
    <row r="180" spans="2:60" ht="10.5" customHeight="1">
      <c r="B180" s="268"/>
      <c r="C180" s="149"/>
      <c r="D180" s="154"/>
      <c r="E180" s="154"/>
      <c r="F180" s="154"/>
      <c r="G180" s="154"/>
      <c r="H180" s="155"/>
      <c r="I180" s="155"/>
      <c r="J180" s="536"/>
      <c r="L180" s="268"/>
      <c r="M180" s="166"/>
      <c r="N180" s="156"/>
      <c r="O180" s="156"/>
      <c r="P180" s="156"/>
      <c r="Q180" s="156"/>
      <c r="R180" s="142"/>
      <c r="S180" s="142"/>
      <c r="T180" s="298"/>
      <c r="V180" s="268"/>
      <c r="W180" s="166"/>
      <c r="X180" s="156"/>
      <c r="Y180" s="156"/>
      <c r="Z180" s="156"/>
      <c r="AA180" s="156"/>
      <c r="AB180" s="142"/>
      <c r="AC180" s="142"/>
      <c r="AD180" s="170"/>
      <c r="AF180" s="22"/>
      <c r="AG180" s="70"/>
      <c r="AH180" s="22"/>
      <c r="AI180" s="22"/>
      <c r="AJ180" s="22"/>
      <c r="AK180" s="22"/>
      <c r="AL180" s="69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</row>
    <row r="181" spans="2:60" ht="10.5" customHeight="1">
      <c r="B181" s="268"/>
      <c r="C181" s="166" t="s">
        <v>3</v>
      </c>
      <c r="D181" s="143" t="s">
        <v>87</v>
      </c>
      <c r="E181" s="144"/>
      <c r="F181" s="144"/>
      <c r="G181" s="145"/>
      <c r="H181" s="142"/>
      <c r="I181" s="142"/>
      <c r="J181" s="169"/>
      <c r="L181" s="268"/>
      <c r="M181" s="149" t="s">
        <v>3</v>
      </c>
      <c r="N181" s="154" t="s">
        <v>454</v>
      </c>
      <c r="O181" s="154"/>
      <c r="P181" s="154"/>
      <c r="Q181" s="154"/>
      <c r="R181" s="155"/>
      <c r="S181" s="155"/>
      <c r="T181" s="536" t="s">
        <v>346</v>
      </c>
      <c r="V181" s="268"/>
      <c r="W181" s="166" t="s">
        <v>3</v>
      </c>
      <c r="X181" s="156" t="s">
        <v>459</v>
      </c>
      <c r="Y181" s="156"/>
      <c r="Z181" s="156"/>
      <c r="AA181" s="156"/>
      <c r="AB181" s="142"/>
      <c r="AC181" s="142"/>
      <c r="AD181" s="170"/>
      <c r="AF181" s="22"/>
      <c r="AG181" s="70"/>
      <c r="AH181" s="22"/>
      <c r="AI181" s="22"/>
      <c r="AJ181" s="22"/>
      <c r="AK181" s="22"/>
      <c r="AL181" s="69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</row>
    <row r="182" spans="2:60" ht="10.5" customHeight="1">
      <c r="B182" s="268"/>
      <c r="C182" s="166"/>
      <c r="D182" s="180" t="s">
        <v>86</v>
      </c>
      <c r="E182" s="178"/>
      <c r="F182" s="178"/>
      <c r="G182" s="491"/>
      <c r="H182" s="142"/>
      <c r="I182" s="142"/>
      <c r="J182" s="170"/>
      <c r="L182" s="268"/>
      <c r="M182" s="149"/>
      <c r="N182" s="154"/>
      <c r="O182" s="154"/>
      <c r="P182" s="154"/>
      <c r="Q182" s="154"/>
      <c r="R182" s="155"/>
      <c r="S182" s="155"/>
      <c r="T182" s="536"/>
      <c r="V182" s="268"/>
      <c r="W182" s="166"/>
      <c r="X182" s="156"/>
      <c r="Y182" s="156"/>
      <c r="Z182" s="156"/>
      <c r="AA182" s="156"/>
      <c r="AB182" s="142"/>
      <c r="AC182" s="142"/>
      <c r="AD182" s="170"/>
      <c r="AF182" s="22"/>
      <c r="AG182" s="70"/>
      <c r="AH182" s="22"/>
      <c r="AI182" s="22"/>
      <c r="AJ182" s="22"/>
      <c r="AK182" s="22"/>
      <c r="AL182" s="69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</row>
    <row r="183" spans="2:60" ht="10.5" customHeight="1">
      <c r="B183" s="268"/>
      <c r="C183" s="166" t="s">
        <v>4</v>
      </c>
      <c r="D183" s="156" t="s">
        <v>451</v>
      </c>
      <c r="E183" s="156"/>
      <c r="F183" s="156"/>
      <c r="G183" s="156"/>
      <c r="H183" s="142"/>
      <c r="I183" s="142"/>
      <c r="J183" s="170"/>
      <c r="L183" s="268"/>
      <c r="M183" s="149" t="s">
        <v>4</v>
      </c>
      <c r="N183" s="154" t="s">
        <v>455</v>
      </c>
      <c r="O183" s="154"/>
      <c r="P183" s="154"/>
      <c r="Q183" s="154"/>
      <c r="R183" s="155"/>
      <c r="S183" s="155"/>
      <c r="T183" s="536" t="s">
        <v>345</v>
      </c>
      <c r="V183" s="268"/>
      <c r="W183" s="166" t="s">
        <v>4</v>
      </c>
      <c r="X183" s="156" t="s">
        <v>460</v>
      </c>
      <c r="Y183" s="156"/>
      <c r="Z183" s="156"/>
      <c r="AA183" s="156"/>
      <c r="AB183" s="142"/>
      <c r="AC183" s="142"/>
      <c r="AD183" s="170"/>
      <c r="AF183" s="22"/>
      <c r="AG183" s="70"/>
      <c r="AH183" s="22"/>
      <c r="AI183" s="22"/>
      <c r="AJ183" s="22"/>
      <c r="AK183" s="22"/>
      <c r="AL183" s="69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</row>
    <row r="184" spans="2:60" ht="10.5" customHeight="1">
      <c r="B184" s="268"/>
      <c r="C184" s="166"/>
      <c r="D184" s="156"/>
      <c r="E184" s="156"/>
      <c r="F184" s="156"/>
      <c r="G184" s="156"/>
      <c r="H184" s="142"/>
      <c r="I184" s="142"/>
      <c r="J184" s="171"/>
      <c r="L184" s="268"/>
      <c r="M184" s="149"/>
      <c r="N184" s="154"/>
      <c r="O184" s="154"/>
      <c r="P184" s="154"/>
      <c r="Q184" s="154"/>
      <c r="R184" s="155"/>
      <c r="S184" s="155"/>
      <c r="T184" s="536"/>
      <c r="V184" s="268"/>
      <c r="W184" s="166"/>
      <c r="X184" s="156"/>
      <c r="Y184" s="156"/>
      <c r="Z184" s="156"/>
      <c r="AA184" s="156"/>
      <c r="AB184" s="142"/>
      <c r="AC184" s="142"/>
      <c r="AD184" s="170"/>
      <c r="AF184" s="22"/>
      <c r="AG184" s="70"/>
      <c r="AH184" s="22"/>
      <c r="AI184" s="22"/>
      <c r="AJ184" s="22"/>
      <c r="AK184" s="22"/>
      <c r="AL184" s="69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</row>
    <row r="185" spans="2:60" ht="10.5" customHeight="1">
      <c r="B185" s="268"/>
      <c r="C185" s="597" t="s">
        <v>5</v>
      </c>
      <c r="D185" s="583" t="s">
        <v>452</v>
      </c>
      <c r="E185" s="583"/>
      <c r="F185" s="583"/>
      <c r="G185" s="583"/>
      <c r="H185" s="585"/>
      <c r="I185" s="585"/>
      <c r="J185" s="535" t="s">
        <v>349</v>
      </c>
      <c r="L185" s="268"/>
      <c r="M185" s="166" t="s">
        <v>5</v>
      </c>
      <c r="N185" s="156" t="s">
        <v>456</v>
      </c>
      <c r="O185" s="156"/>
      <c r="P185" s="156"/>
      <c r="Q185" s="156"/>
      <c r="R185" s="142"/>
      <c r="S185" s="142"/>
      <c r="T185" s="169"/>
      <c r="V185" s="268"/>
      <c r="W185" s="166" t="s">
        <v>5</v>
      </c>
      <c r="X185" s="156" t="s">
        <v>75</v>
      </c>
      <c r="Y185" s="156"/>
      <c r="Z185" s="156"/>
      <c r="AA185" s="156"/>
      <c r="AB185" s="142"/>
      <c r="AC185" s="142"/>
      <c r="AD185" s="170"/>
      <c r="AF185" s="22"/>
      <c r="AG185" s="70"/>
      <c r="AH185" s="22"/>
      <c r="AI185" s="22"/>
      <c r="AJ185" s="22"/>
      <c r="AK185" s="22"/>
      <c r="AL185" s="69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</row>
    <row r="186" spans="2:60" ht="10.5" customHeight="1">
      <c r="B186" s="268"/>
      <c r="C186" s="597"/>
      <c r="D186" s="583"/>
      <c r="E186" s="583"/>
      <c r="F186" s="583"/>
      <c r="G186" s="583"/>
      <c r="H186" s="585"/>
      <c r="I186" s="585"/>
      <c r="J186" s="535"/>
      <c r="L186" s="268"/>
      <c r="M186" s="166"/>
      <c r="N186" s="156"/>
      <c r="O186" s="156"/>
      <c r="P186" s="156"/>
      <c r="Q186" s="156"/>
      <c r="R186" s="142"/>
      <c r="S186" s="142"/>
      <c r="T186" s="170"/>
      <c r="V186" s="268"/>
      <c r="W186" s="166"/>
      <c r="X186" s="156"/>
      <c r="Y186" s="156"/>
      <c r="Z186" s="156"/>
      <c r="AA186" s="156"/>
      <c r="AB186" s="142"/>
      <c r="AC186" s="142"/>
      <c r="AD186" s="170"/>
      <c r="AF186" s="22"/>
      <c r="AG186" s="70"/>
      <c r="AH186" s="22"/>
      <c r="AI186" s="22"/>
      <c r="AJ186" s="22"/>
      <c r="AK186" s="22"/>
      <c r="AL186" s="69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</row>
    <row r="187" spans="2:60" ht="10.5" customHeight="1">
      <c r="B187" s="268"/>
      <c r="C187" s="166" t="s">
        <v>6</v>
      </c>
      <c r="D187" s="156" t="s">
        <v>453</v>
      </c>
      <c r="E187" s="156"/>
      <c r="F187" s="156"/>
      <c r="G187" s="156"/>
      <c r="H187" s="142"/>
      <c r="I187" s="142"/>
      <c r="J187" s="169"/>
      <c r="L187" s="268"/>
      <c r="M187" s="166" t="s">
        <v>6</v>
      </c>
      <c r="N187" s="156" t="s">
        <v>457</v>
      </c>
      <c r="O187" s="156"/>
      <c r="P187" s="156"/>
      <c r="Q187" s="156"/>
      <c r="R187" s="142"/>
      <c r="S187" s="142"/>
      <c r="T187" s="170"/>
      <c r="V187" s="268"/>
      <c r="W187" s="522"/>
      <c r="X187" s="254"/>
      <c r="Y187" s="255"/>
      <c r="Z187" s="255"/>
      <c r="AA187" s="256"/>
      <c r="AB187" s="264"/>
      <c r="AC187" s="265"/>
      <c r="AD187" s="170"/>
      <c r="AF187" s="22"/>
      <c r="AG187" s="70"/>
      <c r="AH187" s="22"/>
      <c r="AI187" s="22"/>
      <c r="AJ187" s="22"/>
      <c r="AK187" s="22"/>
      <c r="AL187" s="69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</row>
    <row r="188" spans="2:60" ht="10.5" customHeight="1">
      <c r="B188" s="268"/>
      <c r="C188" s="166"/>
      <c r="D188" s="156"/>
      <c r="E188" s="156"/>
      <c r="F188" s="156"/>
      <c r="G188" s="156"/>
      <c r="H188" s="142"/>
      <c r="I188" s="142"/>
      <c r="J188" s="170"/>
      <c r="L188" s="268"/>
      <c r="M188" s="166"/>
      <c r="N188" s="156"/>
      <c r="O188" s="156"/>
      <c r="P188" s="156"/>
      <c r="Q188" s="156"/>
      <c r="R188" s="142"/>
      <c r="S188" s="142"/>
      <c r="T188" s="171"/>
      <c r="V188" s="268"/>
      <c r="W188" s="523"/>
      <c r="X188" s="257"/>
      <c r="Y188" s="258"/>
      <c r="Z188" s="258"/>
      <c r="AA188" s="259"/>
      <c r="AB188" s="248"/>
      <c r="AC188" s="249"/>
      <c r="AD188" s="170"/>
      <c r="AF188" s="22"/>
      <c r="AG188" s="70"/>
      <c r="AH188" s="22"/>
      <c r="AI188" s="22"/>
      <c r="AJ188" s="22"/>
      <c r="AK188" s="22"/>
      <c r="AL188" s="69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</row>
    <row r="189" spans="2:60" ht="10.5" customHeight="1">
      <c r="B189" s="268"/>
      <c r="C189" s="522"/>
      <c r="D189" s="254"/>
      <c r="E189" s="255"/>
      <c r="F189" s="255"/>
      <c r="G189" s="256"/>
      <c r="H189" s="264"/>
      <c r="I189" s="265"/>
      <c r="J189" s="170"/>
      <c r="L189" s="268"/>
      <c r="M189" s="597" t="s">
        <v>68</v>
      </c>
      <c r="N189" s="583" t="s">
        <v>458</v>
      </c>
      <c r="O189" s="583"/>
      <c r="P189" s="583"/>
      <c r="Q189" s="583"/>
      <c r="R189" s="585"/>
      <c r="S189" s="585"/>
      <c r="T189" s="535" t="s">
        <v>347</v>
      </c>
      <c r="V189" s="268"/>
      <c r="W189" s="523"/>
      <c r="X189" s="257"/>
      <c r="Y189" s="258"/>
      <c r="Z189" s="258"/>
      <c r="AA189" s="259"/>
      <c r="AB189" s="248"/>
      <c r="AC189" s="249"/>
      <c r="AD189" s="170"/>
      <c r="AF189" s="22"/>
      <c r="AG189" s="70"/>
      <c r="AH189" s="22"/>
      <c r="AI189" s="22"/>
      <c r="AJ189" s="22"/>
      <c r="AK189" s="22"/>
      <c r="AL189" s="69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</row>
    <row r="190" spans="2:60" ht="10.5" customHeight="1">
      <c r="B190" s="268"/>
      <c r="C190" s="523"/>
      <c r="D190" s="257"/>
      <c r="E190" s="258"/>
      <c r="F190" s="258"/>
      <c r="G190" s="259"/>
      <c r="H190" s="248"/>
      <c r="I190" s="249"/>
      <c r="J190" s="170"/>
      <c r="L190" s="268"/>
      <c r="M190" s="597"/>
      <c r="N190" s="583"/>
      <c r="O190" s="583"/>
      <c r="P190" s="583"/>
      <c r="Q190" s="583"/>
      <c r="R190" s="585"/>
      <c r="S190" s="585"/>
      <c r="T190" s="535"/>
      <c r="V190" s="268"/>
      <c r="W190" s="523"/>
      <c r="X190" s="257"/>
      <c r="Y190" s="258"/>
      <c r="Z190" s="258"/>
      <c r="AA190" s="259"/>
      <c r="AB190" s="248"/>
      <c r="AC190" s="249"/>
      <c r="AD190" s="170"/>
      <c r="AF190" s="22"/>
      <c r="AG190" s="70"/>
      <c r="AH190" s="22"/>
      <c r="AI190" s="22"/>
      <c r="AJ190" s="22"/>
      <c r="AK190" s="22"/>
      <c r="AL190" s="69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</row>
    <row r="191" spans="2:60" ht="10.5" customHeight="1">
      <c r="B191" s="268"/>
      <c r="C191" s="523"/>
      <c r="D191" s="257"/>
      <c r="E191" s="258"/>
      <c r="F191" s="258"/>
      <c r="G191" s="259"/>
      <c r="H191" s="248"/>
      <c r="I191" s="249"/>
      <c r="J191" s="170"/>
      <c r="L191" s="268"/>
      <c r="M191" s="166" t="s">
        <v>69</v>
      </c>
      <c r="N191" s="156" t="s">
        <v>71</v>
      </c>
      <c r="O191" s="156"/>
      <c r="P191" s="156"/>
      <c r="Q191" s="156"/>
      <c r="R191" s="142"/>
      <c r="S191" s="142"/>
      <c r="T191" s="169"/>
      <c r="V191" s="268"/>
      <c r="W191" s="523"/>
      <c r="X191" s="257"/>
      <c r="Y191" s="258"/>
      <c r="Z191" s="258"/>
      <c r="AA191" s="259"/>
      <c r="AB191" s="248"/>
      <c r="AC191" s="249"/>
      <c r="AD191" s="170"/>
      <c r="AF191" s="22"/>
      <c r="AG191" s="70"/>
      <c r="AH191" s="22"/>
      <c r="AI191" s="22"/>
      <c r="AJ191" s="22"/>
      <c r="AK191" s="22"/>
      <c r="AL191" s="69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</row>
    <row r="192" spans="2:60" ht="10.5" customHeight="1">
      <c r="B192" s="268"/>
      <c r="C192" s="523"/>
      <c r="D192" s="257"/>
      <c r="E192" s="258"/>
      <c r="F192" s="258"/>
      <c r="G192" s="259"/>
      <c r="H192" s="248"/>
      <c r="I192" s="249"/>
      <c r="J192" s="170"/>
      <c r="L192" s="268"/>
      <c r="M192" s="166"/>
      <c r="N192" s="156"/>
      <c r="O192" s="156"/>
      <c r="P192" s="156"/>
      <c r="Q192" s="156"/>
      <c r="R192" s="142"/>
      <c r="S192" s="142"/>
      <c r="T192" s="170"/>
      <c r="V192" s="268"/>
      <c r="W192" s="523"/>
      <c r="X192" s="257"/>
      <c r="Y192" s="258"/>
      <c r="Z192" s="258"/>
      <c r="AA192" s="259"/>
      <c r="AB192" s="248"/>
      <c r="AC192" s="249"/>
      <c r="AD192" s="170"/>
      <c r="AF192" s="22"/>
      <c r="AG192" s="70"/>
      <c r="AH192" s="22"/>
      <c r="AI192" s="22"/>
      <c r="AJ192" s="22"/>
      <c r="AK192" s="22"/>
      <c r="AL192" s="69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</row>
    <row r="193" spans="2:60" ht="10.5" customHeight="1">
      <c r="B193" s="268"/>
      <c r="C193" s="523"/>
      <c r="D193" s="257"/>
      <c r="E193" s="258"/>
      <c r="F193" s="258"/>
      <c r="G193" s="259"/>
      <c r="H193" s="248"/>
      <c r="I193" s="249"/>
      <c r="J193" s="170"/>
      <c r="L193" s="268"/>
      <c r="M193" s="733"/>
      <c r="N193" s="183"/>
      <c r="O193" s="183"/>
      <c r="P193" s="183"/>
      <c r="Q193" s="183"/>
      <c r="R193" s="482"/>
      <c r="S193" s="482"/>
      <c r="T193" s="170"/>
      <c r="V193" s="268"/>
      <c r="W193" s="523"/>
      <c r="X193" s="257"/>
      <c r="Y193" s="258"/>
      <c r="Z193" s="258"/>
      <c r="AA193" s="259"/>
      <c r="AB193" s="248"/>
      <c r="AC193" s="249"/>
      <c r="AD193" s="170"/>
      <c r="AF193" s="22"/>
      <c r="AG193" s="174" t="str">
        <f>B177</f>
        <v>観察章</v>
      </c>
      <c r="AH193" s="175"/>
      <c r="AI193" s="163" t="str">
        <f>L177</f>
        <v>計測章</v>
      </c>
      <c r="AJ193" s="163"/>
      <c r="AK193" s="163" t="str">
        <f>V177</f>
        <v>通信章</v>
      </c>
      <c r="AL193" s="828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</row>
    <row r="194" spans="2:60" ht="10.5" customHeight="1" thickBot="1">
      <c r="B194" s="269"/>
      <c r="C194" s="524"/>
      <c r="D194" s="593"/>
      <c r="E194" s="594"/>
      <c r="F194" s="594"/>
      <c r="G194" s="595"/>
      <c r="H194" s="266"/>
      <c r="I194" s="267"/>
      <c r="J194" s="172"/>
      <c r="L194" s="269"/>
      <c r="M194" s="734"/>
      <c r="N194" s="184"/>
      <c r="O194" s="184"/>
      <c r="P194" s="184"/>
      <c r="Q194" s="184"/>
      <c r="R194" s="483"/>
      <c r="S194" s="483"/>
      <c r="T194" s="172"/>
      <c r="V194" s="269"/>
      <c r="W194" s="524"/>
      <c r="X194" s="593"/>
      <c r="Y194" s="594"/>
      <c r="Z194" s="594"/>
      <c r="AA194" s="595"/>
      <c r="AB194" s="266"/>
      <c r="AC194" s="267"/>
      <c r="AD194" s="172"/>
      <c r="AF194" s="22"/>
      <c r="AG194" s="176"/>
      <c r="AH194" s="177"/>
      <c r="AI194" s="178"/>
      <c r="AJ194" s="178"/>
      <c r="AK194" s="178"/>
      <c r="AL194" s="491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</row>
    <row r="195" spans="2:60" ht="10.5" customHeight="1" thickTop="1">
      <c r="B195" s="158" t="s">
        <v>64</v>
      </c>
      <c r="C195" s="159"/>
      <c r="D195" s="135"/>
      <c r="E195" s="135"/>
      <c r="F195" s="159" t="s">
        <v>65</v>
      </c>
      <c r="G195" s="159"/>
      <c r="H195" s="164" t="s">
        <v>66</v>
      </c>
      <c r="I195" s="164"/>
      <c r="J195" s="167"/>
      <c r="L195" s="158" t="s">
        <v>64</v>
      </c>
      <c r="M195" s="159"/>
      <c r="N195" s="135"/>
      <c r="O195" s="135"/>
      <c r="P195" s="159" t="s">
        <v>65</v>
      </c>
      <c r="Q195" s="159"/>
      <c r="R195" s="164" t="s">
        <v>66</v>
      </c>
      <c r="S195" s="164"/>
      <c r="T195" s="167"/>
      <c r="V195" s="158" t="s">
        <v>64</v>
      </c>
      <c r="W195" s="159"/>
      <c r="X195" s="135"/>
      <c r="Y195" s="135"/>
      <c r="Z195" s="159" t="s">
        <v>65</v>
      </c>
      <c r="AA195" s="159"/>
      <c r="AB195" s="164" t="s">
        <v>66</v>
      </c>
      <c r="AC195" s="164"/>
      <c r="AD195" s="167"/>
      <c r="AF195" s="22"/>
      <c r="AG195" s="827" t="str">
        <f>IF(D195="","",IF(AND(D195&gt;=$N$245,$P$245&gt;=D195),"今年度任",IF(AND(D195&gt;=$N$249,$P$249&gt;=D195),"昨年度任","既任")))</f>
        <v/>
      </c>
      <c r="AH195" s="827"/>
      <c r="AI195" s="827" t="str">
        <f>IF(N195="","",IF(AND(N195&gt;=$N$245,$P$245&gt;=N195),"今年度任",IF(AND(N195&gt;=$N$249,$P$249&gt;=N195),"昨年度任","既任")))</f>
        <v/>
      </c>
      <c r="AJ195" s="827"/>
      <c r="AK195" s="827" t="str">
        <f>IF(X195="","",IF(AND(X195&gt;=$N$245,$P$245&gt;=X195),"今年度任",IF(AND(X195&gt;=$N$249,$P$249&gt;=X195),"昨年度任","既任")))</f>
        <v/>
      </c>
      <c r="AL195" s="827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</row>
    <row r="196" spans="2:60" ht="10.5" customHeight="1" thickBot="1">
      <c r="B196" s="160"/>
      <c r="C196" s="161"/>
      <c r="D196" s="136"/>
      <c r="E196" s="136"/>
      <c r="F196" s="161"/>
      <c r="G196" s="161"/>
      <c r="H196" s="165"/>
      <c r="I196" s="165"/>
      <c r="J196" s="168"/>
      <c r="L196" s="160"/>
      <c r="M196" s="161"/>
      <c r="N196" s="136"/>
      <c r="O196" s="136"/>
      <c r="P196" s="161"/>
      <c r="Q196" s="161"/>
      <c r="R196" s="165"/>
      <c r="S196" s="165"/>
      <c r="T196" s="168"/>
      <c r="V196" s="160"/>
      <c r="W196" s="161"/>
      <c r="X196" s="136"/>
      <c r="Y196" s="136"/>
      <c r="Z196" s="161"/>
      <c r="AA196" s="161"/>
      <c r="AB196" s="165"/>
      <c r="AC196" s="165"/>
      <c r="AD196" s="168"/>
      <c r="AF196" s="22"/>
      <c r="AG196" s="827"/>
      <c r="AH196" s="827"/>
      <c r="AI196" s="827"/>
      <c r="AJ196" s="827"/>
      <c r="AK196" s="827"/>
      <c r="AL196" s="827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</row>
    <row r="197" spans="2:60" ht="10.5" customHeight="1" thickBot="1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N197" s="10"/>
      <c r="O197" s="10"/>
      <c r="P197" s="10"/>
      <c r="Q197" s="10"/>
      <c r="R197" s="10"/>
      <c r="S197" s="10"/>
      <c r="V197" s="10"/>
      <c r="W197" s="10"/>
      <c r="AB197" s="16"/>
      <c r="AC197" s="16"/>
      <c r="AD197" s="16"/>
      <c r="AF197" s="22"/>
      <c r="AG197" s="70"/>
      <c r="AH197" s="22"/>
      <c r="AI197" s="22"/>
      <c r="AJ197" s="22"/>
      <c r="AK197" s="22"/>
      <c r="AL197" s="69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</row>
    <row r="198" spans="2:60" ht="10.5" customHeight="1">
      <c r="B198" s="570" t="s">
        <v>303</v>
      </c>
      <c r="C198" s="571"/>
      <c r="D198" s="571"/>
      <c r="E198" s="571"/>
      <c r="F198" s="571"/>
      <c r="G198" s="571"/>
      <c r="H198" s="571"/>
      <c r="I198" s="572"/>
      <c r="J198" s="30" t="s">
        <v>46</v>
      </c>
      <c r="L198" s="570" t="s">
        <v>301</v>
      </c>
      <c r="M198" s="571"/>
      <c r="N198" s="571"/>
      <c r="O198" s="571"/>
      <c r="P198" s="571"/>
      <c r="Q198" s="571"/>
      <c r="R198" s="571"/>
      <c r="S198" s="572"/>
      <c r="T198" s="30" t="s">
        <v>46</v>
      </c>
      <c r="V198" s="570" t="s">
        <v>580</v>
      </c>
      <c r="W198" s="571"/>
      <c r="X198" s="571"/>
      <c r="Y198" s="571"/>
      <c r="Z198" s="571"/>
      <c r="AA198" s="571"/>
      <c r="AB198" s="571"/>
      <c r="AC198" s="572"/>
      <c r="AD198" s="30" t="s">
        <v>46</v>
      </c>
      <c r="AF198" s="22"/>
      <c r="AG198" s="70"/>
      <c r="AH198" s="22"/>
      <c r="AI198" s="22"/>
      <c r="AJ198" s="22"/>
      <c r="AK198" s="22"/>
      <c r="AL198" s="69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</row>
    <row r="199" spans="2:60" ht="10.5" customHeight="1">
      <c r="B199" s="268" t="s">
        <v>84</v>
      </c>
      <c r="C199" s="166" t="s">
        <v>1</v>
      </c>
      <c r="D199" s="156" t="s">
        <v>76</v>
      </c>
      <c r="E199" s="156"/>
      <c r="F199" s="156"/>
      <c r="G199" s="156"/>
      <c r="H199" s="142"/>
      <c r="I199" s="142"/>
      <c r="J199" s="169"/>
      <c r="L199" s="824" t="s">
        <v>579</v>
      </c>
      <c r="M199" s="166" t="s">
        <v>1</v>
      </c>
      <c r="N199" s="156" t="s">
        <v>88</v>
      </c>
      <c r="O199" s="156"/>
      <c r="P199" s="156"/>
      <c r="Q199" s="156"/>
      <c r="R199" s="142"/>
      <c r="S199" s="142"/>
      <c r="T199" s="169"/>
      <c r="V199" s="268"/>
      <c r="W199" s="166"/>
      <c r="X199" s="156"/>
      <c r="Y199" s="156"/>
      <c r="Z199" s="156"/>
      <c r="AA199" s="156"/>
      <c r="AB199" s="142"/>
      <c r="AC199" s="142"/>
      <c r="AD199" s="111"/>
      <c r="AF199" s="22"/>
      <c r="AG199" s="70"/>
      <c r="AH199" s="22"/>
      <c r="AI199" s="22"/>
      <c r="AJ199" s="22"/>
      <c r="AK199" s="22"/>
      <c r="AL199" s="69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</row>
    <row r="200" spans="2:60" ht="10.5" customHeight="1">
      <c r="B200" s="268"/>
      <c r="C200" s="166"/>
      <c r="D200" s="156"/>
      <c r="E200" s="156"/>
      <c r="F200" s="156"/>
      <c r="G200" s="156"/>
      <c r="H200" s="142"/>
      <c r="I200" s="142"/>
      <c r="J200" s="170"/>
      <c r="L200" s="825"/>
      <c r="M200" s="166"/>
      <c r="N200" s="156"/>
      <c r="O200" s="156"/>
      <c r="P200" s="156"/>
      <c r="Q200" s="156"/>
      <c r="R200" s="142"/>
      <c r="S200" s="142"/>
      <c r="T200" s="170"/>
      <c r="V200" s="268"/>
      <c r="W200" s="166"/>
      <c r="X200" s="156"/>
      <c r="Y200" s="156"/>
      <c r="Z200" s="156"/>
      <c r="AA200" s="156"/>
      <c r="AB200" s="142"/>
      <c r="AC200" s="142"/>
      <c r="AD200" s="112"/>
      <c r="AF200" s="22"/>
      <c r="AG200" s="70"/>
      <c r="AH200" s="22"/>
      <c r="AI200" s="22"/>
      <c r="AJ200" s="22"/>
      <c r="AK200" s="22"/>
      <c r="AL200" s="69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</row>
    <row r="201" spans="2:60" ht="10.5" customHeight="1">
      <c r="B201" s="268"/>
      <c r="C201" s="166" t="s">
        <v>2</v>
      </c>
      <c r="D201" s="156" t="s">
        <v>77</v>
      </c>
      <c r="E201" s="156"/>
      <c r="F201" s="156"/>
      <c r="G201" s="156"/>
      <c r="H201" s="142"/>
      <c r="I201" s="142"/>
      <c r="J201" s="170"/>
      <c r="L201" s="825"/>
      <c r="M201" s="166" t="s">
        <v>2</v>
      </c>
      <c r="N201" s="156" t="s">
        <v>89</v>
      </c>
      <c r="O201" s="156"/>
      <c r="P201" s="156"/>
      <c r="Q201" s="156"/>
      <c r="R201" s="142"/>
      <c r="S201" s="142"/>
      <c r="T201" s="170"/>
      <c r="V201" s="268"/>
      <c r="W201" s="166"/>
      <c r="X201" s="156"/>
      <c r="Y201" s="156"/>
      <c r="Z201" s="156"/>
      <c r="AA201" s="156"/>
      <c r="AB201" s="142"/>
      <c r="AC201" s="142"/>
      <c r="AD201" s="112"/>
      <c r="AF201" s="22"/>
      <c r="AG201" s="70"/>
      <c r="AH201" s="22"/>
      <c r="AI201" s="22"/>
      <c r="AJ201" s="22"/>
      <c r="AK201" s="22"/>
      <c r="AL201" s="69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</row>
    <row r="202" spans="2:60" ht="10.5" customHeight="1">
      <c r="B202" s="268"/>
      <c r="C202" s="166"/>
      <c r="D202" s="156"/>
      <c r="E202" s="156"/>
      <c r="F202" s="156"/>
      <c r="G202" s="156"/>
      <c r="H202" s="142"/>
      <c r="I202" s="142"/>
      <c r="J202" s="170"/>
      <c r="L202" s="825"/>
      <c r="M202" s="166"/>
      <c r="N202" s="156"/>
      <c r="O202" s="156"/>
      <c r="P202" s="156"/>
      <c r="Q202" s="156"/>
      <c r="R202" s="142"/>
      <c r="S202" s="142"/>
      <c r="T202" s="170"/>
      <c r="V202" s="268"/>
      <c r="W202" s="166"/>
      <c r="X202" s="156"/>
      <c r="Y202" s="156"/>
      <c r="Z202" s="156"/>
      <c r="AA202" s="156"/>
      <c r="AB202" s="142"/>
      <c r="AC202" s="142"/>
      <c r="AD202" s="112"/>
      <c r="AF202" s="22"/>
      <c r="AG202" s="70"/>
      <c r="AH202" s="22"/>
      <c r="AI202" s="22"/>
      <c r="AJ202" s="22"/>
      <c r="AK202" s="22"/>
      <c r="AL202" s="69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</row>
    <row r="203" spans="2:60" ht="10.5" customHeight="1">
      <c r="B203" s="268"/>
      <c r="C203" s="166" t="s">
        <v>3</v>
      </c>
      <c r="D203" s="143" t="s">
        <v>78</v>
      </c>
      <c r="E203" s="144"/>
      <c r="F203" s="144"/>
      <c r="G203" s="145"/>
      <c r="H203" s="142"/>
      <c r="I203" s="142"/>
      <c r="J203" s="170"/>
      <c r="L203" s="825"/>
      <c r="M203" s="166" t="s">
        <v>3</v>
      </c>
      <c r="N203" s="156" t="s">
        <v>90</v>
      </c>
      <c r="O203" s="156"/>
      <c r="P203" s="156"/>
      <c r="Q203" s="156"/>
      <c r="R203" s="142"/>
      <c r="S203" s="142"/>
      <c r="T203" s="170"/>
      <c r="V203" s="268"/>
      <c r="W203" s="166"/>
      <c r="X203" s="156"/>
      <c r="Y203" s="156"/>
      <c r="Z203" s="156"/>
      <c r="AA203" s="156"/>
      <c r="AB203" s="142"/>
      <c r="AC203" s="142"/>
      <c r="AD203" s="112"/>
      <c r="AF203" s="22"/>
      <c r="AG203" s="70"/>
      <c r="AH203" s="22"/>
      <c r="AI203" s="22"/>
      <c r="AJ203" s="22"/>
      <c r="AK203" s="22"/>
      <c r="AL203" s="69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</row>
    <row r="204" spans="2:60" ht="10.5" customHeight="1">
      <c r="B204" s="268"/>
      <c r="C204" s="166"/>
      <c r="D204" s="146"/>
      <c r="E204" s="147"/>
      <c r="F204" s="147"/>
      <c r="G204" s="148"/>
      <c r="H204" s="142"/>
      <c r="I204" s="142"/>
      <c r="J204" s="170"/>
      <c r="L204" s="825"/>
      <c r="M204" s="166"/>
      <c r="N204" s="156"/>
      <c r="O204" s="156"/>
      <c r="P204" s="156"/>
      <c r="Q204" s="156"/>
      <c r="R204" s="142"/>
      <c r="S204" s="142"/>
      <c r="T204" s="170"/>
      <c r="V204" s="268"/>
      <c r="W204" s="166"/>
      <c r="X204" s="156"/>
      <c r="Y204" s="156"/>
      <c r="Z204" s="156"/>
      <c r="AA204" s="156"/>
      <c r="AB204" s="142"/>
      <c r="AC204" s="142"/>
      <c r="AD204" s="112"/>
      <c r="AF204" s="22"/>
      <c r="AG204" s="70"/>
      <c r="AH204" s="22"/>
      <c r="AI204" s="22"/>
      <c r="AJ204" s="22"/>
      <c r="AK204" s="22"/>
      <c r="AL204" s="69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</row>
    <row r="205" spans="2:60" ht="10.5" customHeight="1">
      <c r="B205" s="268"/>
      <c r="C205" s="166" t="s">
        <v>4</v>
      </c>
      <c r="D205" s="143" t="s">
        <v>79</v>
      </c>
      <c r="E205" s="144"/>
      <c r="F205" s="144"/>
      <c r="G205" s="145"/>
      <c r="H205" s="142"/>
      <c r="I205" s="142"/>
      <c r="J205" s="170"/>
      <c r="L205" s="825"/>
      <c r="M205" s="166" t="s">
        <v>4</v>
      </c>
      <c r="N205" s="156" t="s">
        <v>91</v>
      </c>
      <c r="O205" s="156"/>
      <c r="P205" s="156"/>
      <c r="Q205" s="156"/>
      <c r="R205" s="142"/>
      <c r="S205" s="142"/>
      <c r="T205" s="170"/>
      <c r="V205" s="268"/>
      <c r="W205" s="166"/>
      <c r="X205" s="156"/>
      <c r="Y205" s="156"/>
      <c r="Z205" s="156"/>
      <c r="AA205" s="156"/>
      <c r="AB205" s="142"/>
      <c r="AC205" s="142"/>
      <c r="AD205" s="112"/>
      <c r="AF205" s="22"/>
      <c r="AG205" s="70"/>
      <c r="AH205" s="22"/>
      <c r="AI205" s="163" t="str">
        <f>L199</f>
        <v>スカウト
ソング章</v>
      </c>
      <c r="AJ205" s="163"/>
      <c r="AK205" s="22"/>
      <c r="AL205" s="69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</row>
    <row r="206" spans="2:60" ht="10.5" customHeight="1" thickBot="1">
      <c r="B206" s="268"/>
      <c r="C206" s="166"/>
      <c r="D206" s="180" t="s">
        <v>85</v>
      </c>
      <c r="E206" s="178"/>
      <c r="F206" s="178"/>
      <c r="G206" s="491"/>
      <c r="H206" s="142"/>
      <c r="I206" s="142"/>
      <c r="J206" s="170"/>
      <c r="L206" s="826"/>
      <c r="M206" s="581"/>
      <c r="N206" s="582"/>
      <c r="O206" s="582"/>
      <c r="P206" s="582"/>
      <c r="Q206" s="582"/>
      <c r="R206" s="490"/>
      <c r="S206" s="490"/>
      <c r="T206" s="172"/>
      <c r="V206" s="268"/>
      <c r="W206" s="166"/>
      <c r="X206" s="156"/>
      <c r="Y206" s="156"/>
      <c r="Z206" s="156"/>
      <c r="AA206" s="156"/>
      <c r="AB206" s="142"/>
      <c r="AC206" s="142"/>
      <c r="AD206" s="112"/>
      <c r="AF206" s="22"/>
      <c r="AG206" s="70"/>
      <c r="AH206" s="22"/>
      <c r="AI206" s="178"/>
      <c r="AJ206" s="178"/>
      <c r="AK206" s="22"/>
      <c r="AL206" s="69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</row>
    <row r="207" spans="2:60" ht="10.5" customHeight="1" thickTop="1">
      <c r="B207" s="268"/>
      <c r="C207" s="166" t="s">
        <v>5</v>
      </c>
      <c r="D207" s="156" t="s">
        <v>80</v>
      </c>
      <c r="E207" s="156"/>
      <c r="F207" s="156"/>
      <c r="G207" s="156"/>
      <c r="H207" s="142"/>
      <c r="I207" s="142"/>
      <c r="J207" s="170"/>
      <c r="L207" s="158" t="s">
        <v>64</v>
      </c>
      <c r="M207" s="159"/>
      <c r="N207" s="589"/>
      <c r="O207" s="589"/>
      <c r="P207" s="159" t="s">
        <v>65</v>
      </c>
      <c r="Q207" s="159"/>
      <c r="R207" s="164" t="s">
        <v>66</v>
      </c>
      <c r="S207" s="164"/>
      <c r="T207" s="167"/>
      <c r="V207" s="268"/>
      <c r="W207" s="166"/>
      <c r="X207" s="156"/>
      <c r="Y207" s="156"/>
      <c r="Z207" s="156"/>
      <c r="AA207" s="156"/>
      <c r="AB207" s="142"/>
      <c r="AC207" s="142"/>
      <c r="AD207" s="112"/>
      <c r="AF207" s="22"/>
      <c r="AG207" s="70"/>
      <c r="AH207" s="22"/>
      <c r="AI207" s="827" t="str">
        <f>IF(N207="","",IF(AND(N207&gt;=$N$245,$P$245&gt;=N207),"今年度任",IF(AND(N207&gt;=$N$249,$P$249&gt;=N207),"昨年度任","既任")))</f>
        <v/>
      </c>
      <c r="AJ207" s="827"/>
      <c r="AK207" s="22"/>
      <c r="AL207" s="69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</row>
    <row r="208" spans="2:60" ht="10.5" customHeight="1" thickBot="1">
      <c r="B208" s="268"/>
      <c r="C208" s="166"/>
      <c r="D208" s="156"/>
      <c r="E208" s="156"/>
      <c r="F208" s="156"/>
      <c r="G208" s="156"/>
      <c r="H208" s="142"/>
      <c r="I208" s="142"/>
      <c r="J208" s="171"/>
      <c r="L208" s="160"/>
      <c r="M208" s="161"/>
      <c r="N208" s="136"/>
      <c r="O208" s="136"/>
      <c r="P208" s="161"/>
      <c r="Q208" s="161"/>
      <c r="R208" s="165"/>
      <c r="S208" s="165"/>
      <c r="T208" s="168"/>
      <c r="V208" s="268"/>
      <c r="W208" s="166"/>
      <c r="X208" s="156"/>
      <c r="Y208" s="156"/>
      <c r="Z208" s="156"/>
      <c r="AA208" s="156"/>
      <c r="AB208" s="142"/>
      <c r="AC208" s="142"/>
      <c r="AD208" s="112"/>
      <c r="AF208" s="22"/>
      <c r="AG208" s="70"/>
      <c r="AH208" s="22"/>
      <c r="AI208" s="827"/>
      <c r="AJ208" s="827"/>
      <c r="AK208" s="22"/>
      <c r="AL208" s="69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</row>
    <row r="209" spans="2:60" ht="10.5" customHeight="1" thickBot="1">
      <c r="B209" s="268"/>
      <c r="C209" s="597" t="s">
        <v>6</v>
      </c>
      <c r="D209" s="583" t="s">
        <v>263</v>
      </c>
      <c r="E209" s="583"/>
      <c r="F209" s="583"/>
      <c r="G209" s="583"/>
      <c r="H209" s="585"/>
      <c r="I209" s="585"/>
      <c r="J209" s="535" t="s">
        <v>350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268"/>
      <c r="W209" s="166"/>
      <c r="X209" s="156"/>
      <c r="Y209" s="156"/>
      <c r="Z209" s="156"/>
      <c r="AA209" s="156"/>
      <c r="AB209" s="142"/>
      <c r="AC209" s="142"/>
      <c r="AD209" s="112"/>
      <c r="AF209" s="22"/>
      <c r="AG209" s="70"/>
      <c r="AH209" s="22"/>
      <c r="AI209" s="22"/>
      <c r="AJ209" s="22"/>
      <c r="AK209" s="22"/>
      <c r="AL209" s="69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</row>
    <row r="210" spans="2:60" ht="10.5" customHeight="1">
      <c r="B210" s="268"/>
      <c r="C210" s="597"/>
      <c r="D210" s="583"/>
      <c r="E210" s="583"/>
      <c r="F210" s="583"/>
      <c r="G210" s="583"/>
      <c r="H210" s="585"/>
      <c r="I210" s="585"/>
      <c r="J210" s="535"/>
      <c r="L210" s="570" t="s">
        <v>302</v>
      </c>
      <c r="M210" s="571"/>
      <c r="N210" s="571"/>
      <c r="O210" s="571"/>
      <c r="P210" s="571"/>
      <c r="Q210" s="571"/>
      <c r="R210" s="571"/>
      <c r="S210" s="572"/>
      <c r="T210" s="30" t="s">
        <v>46</v>
      </c>
      <c r="U210" s="3"/>
      <c r="V210" s="268"/>
      <c r="W210" s="166"/>
      <c r="X210" s="156"/>
      <c r="Y210" s="156"/>
      <c r="Z210" s="156"/>
      <c r="AA210" s="156"/>
      <c r="AB210" s="142"/>
      <c r="AC210" s="142"/>
      <c r="AD210" s="112"/>
      <c r="AF210" s="22"/>
      <c r="AG210" s="70"/>
      <c r="AH210" s="22"/>
      <c r="AI210" s="22"/>
      <c r="AJ210" s="22"/>
      <c r="AK210" s="22"/>
      <c r="AL210" s="69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</row>
    <row r="211" spans="2:60" ht="10.5" customHeight="1">
      <c r="B211" s="268"/>
      <c r="C211" s="166" t="s">
        <v>68</v>
      </c>
      <c r="D211" s="156" t="s">
        <v>81</v>
      </c>
      <c r="E211" s="156"/>
      <c r="F211" s="156"/>
      <c r="G211" s="156"/>
      <c r="H211" s="142"/>
      <c r="I211" s="142"/>
      <c r="J211" s="169"/>
      <c r="L211" s="824" t="s">
        <v>578</v>
      </c>
      <c r="M211" s="731" t="s">
        <v>1</v>
      </c>
      <c r="N211" s="143" t="s">
        <v>461</v>
      </c>
      <c r="O211" s="144"/>
      <c r="P211" s="144"/>
      <c r="Q211" s="145"/>
      <c r="R211" s="138"/>
      <c r="S211" s="139"/>
      <c r="T211" s="169"/>
      <c r="U211" s="3"/>
      <c r="V211" s="268"/>
      <c r="W211" s="166"/>
      <c r="X211" s="156"/>
      <c r="Y211" s="156"/>
      <c r="Z211" s="156"/>
      <c r="AA211" s="156"/>
      <c r="AB211" s="142"/>
      <c r="AC211" s="142"/>
      <c r="AD211" s="112"/>
      <c r="AF211" s="22"/>
      <c r="AG211" s="70"/>
      <c r="AH211" s="22"/>
      <c r="AI211" s="22"/>
      <c r="AJ211" s="22"/>
      <c r="AK211" s="22"/>
      <c r="AL211" s="69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</row>
    <row r="212" spans="2:60" ht="10.5" customHeight="1">
      <c r="B212" s="268"/>
      <c r="C212" s="166"/>
      <c r="D212" s="156"/>
      <c r="E212" s="156"/>
      <c r="F212" s="156"/>
      <c r="G212" s="156"/>
      <c r="H212" s="142"/>
      <c r="I212" s="142"/>
      <c r="J212" s="170"/>
      <c r="L212" s="825"/>
      <c r="M212" s="732"/>
      <c r="N212" s="146"/>
      <c r="O212" s="147"/>
      <c r="P212" s="147"/>
      <c r="Q212" s="148"/>
      <c r="R212" s="176"/>
      <c r="S212" s="216"/>
      <c r="T212" s="170"/>
      <c r="U212" s="3"/>
      <c r="V212" s="268"/>
      <c r="W212" s="166"/>
      <c r="X212" s="156"/>
      <c r="Y212" s="156"/>
      <c r="Z212" s="156"/>
      <c r="AA212" s="156"/>
      <c r="AB212" s="142"/>
      <c r="AC212" s="142"/>
      <c r="AD212" s="112"/>
      <c r="AG212" s="108"/>
      <c r="AL212" s="109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</row>
    <row r="213" spans="2:60" ht="10.5" customHeight="1">
      <c r="B213" s="268"/>
      <c r="C213" s="166" t="s">
        <v>69</v>
      </c>
      <c r="D213" s="143" t="s">
        <v>82</v>
      </c>
      <c r="E213" s="144"/>
      <c r="F213" s="144"/>
      <c r="G213" s="145"/>
      <c r="H213" s="142"/>
      <c r="I213" s="142"/>
      <c r="J213" s="170"/>
      <c r="L213" s="825"/>
      <c r="M213" s="731" t="s">
        <v>2</v>
      </c>
      <c r="N213" s="143" t="s">
        <v>123</v>
      </c>
      <c r="O213" s="144"/>
      <c r="P213" s="144"/>
      <c r="Q213" s="145"/>
      <c r="R213" s="138"/>
      <c r="S213" s="139"/>
      <c r="T213" s="170"/>
      <c r="U213" s="3"/>
      <c r="V213" s="268"/>
      <c r="W213" s="166"/>
      <c r="X213" s="156"/>
      <c r="Y213" s="156"/>
      <c r="Z213" s="156"/>
      <c r="AA213" s="156"/>
      <c r="AB213" s="142"/>
      <c r="AC213" s="142"/>
      <c r="AD213" s="112"/>
      <c r="AG213" s="108"/>
      <c r="AL213" s="109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</row>
    <row r="214" spans="2:60" ht="10.5" customHeight="1">
      <c r="B214" s="268"/>
      <c r="C214" s="166"/>
      <c r="D214" s="180" t="s">
        <v>83</v>
      </c>
      <c r="E214" s="178"/>
      <c r="F214" s="178"/>
      <c r="G214" s="491"/>
      <c r="H214" s="142"/>
      <c r="I214" s="142"/>
      <c r="J214" s="170"/>
      <c r="L214" s="825"/>
      <c r="M214" s="732"/>
      <c r="N214" s="146"/>
      <c r="O214" s="147"/>
      <c r="P214" s="147"/>
      <c r="Q214" s="148"/>
      <c r="R214" s="176"/>
      <c r="S214" s="216"/>
      <c r="T214" s="170"/>
      <c r="U214" s="3"/>
      <c r="V214" s="268"/>
      <c r="W214" s="166"/>
      <c r="X214" s="156"/>
      <c r="Y214" s="156"/>
      <c r="Z214" s="156"/>
      <c r="AA214" s="156"/>
      <c r="AB214" s="142"/>
      <c r="AC214" s="142"/>
      <c r="AD214" s="112"/>
      <c r="AG214" s="108"/>
      <c r="AL214" s="109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</row>
    <row r="215" spans="2:60" ht="10.5" customHeight="1">
      <c r="B215" s="268"/>
      <c r="C215" s="166" t="s">
        <v>166</v>
      </c>
      <c r="D215" s="143" t="s">
        <v>344</v>
      </c>
      <c r="E215" s="144"/>
      <c r="F215" s="144"/>
      <c r="G215" s="145"/>
      <c r="H215" s="164"/>
      <c r="I215" s="164"/>
      <c r="J215" s="170"/>
      <c r="L215" s="825"/>
      <c r="M215" s="731" t="s">
        <v>3</v>
      </c>
      <c r="N215" s="143" t="s">
        <v>122</v>
      </c>
      <c r="O215" s="144"/>
      <c r="P215" s="144"/>
      <c r="Q215" s="145"/>
      <c r="R215" s="138"/>
      <c r="S215" s="139"/>
      <c r="T215" s="170"/>
      <c r="U215" s="3"/>
      <c r="V215" s="268"/>
      <c r="W215" s="166"/>
      <c r="X215" s="156"/>
      <c r="Y215" s="156"/>
      <c r="Z215" s="156"/>
      <c r="AA215" s="156"/>
      <c r="AB215" s="142"/>
      <c r="AC215" s="142"/>
      <c r="AD215" s="112"/>
      <c r="AG215" s="174" t="str">
        <f>B199</f>
        <v>ハイキング章</v>
      </c>
      <c r="AH215" s="175"/>
      <c r="AK215" s="175" t="str">
        <f>IF(V199="","",V199)</f>
        <v/>
      </c>
      <c r="AL215" s="215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</row>
    <row r="216" spans="2:60" ht="10.5" customHeight="1" thickBot="1">
      <c r="B216" s="269"/>
      <c r="C216" s="581"/>
      <c r="D216" s="492"/>
      <c r="E216" s="493"/>
      <c r="F216" s="493"/>
      <c r="G216" s="494"/>
      <c r="H216" s="490"/>
      <c r="I216" s="490"/>
      <c r="J216" s="172"/>
      <c r="L216" s="825"/>
      <c r="M216" s="732"/>
      <c r="N216" s="146"/>
      <c r="O216" s="147"/>
      <c r="P216" s="147"/>
      <c r="Q216" s="148"/>
      <c r="R216" s="176"/>
      <c r="S216" s="216"/>
      <c r="T216" s="170"/>
      <c r="U216" s="3"/>
      <c r="V216" s="269"/>
      <c r="W216" s="581"/>
      <c r="X216" s="582"/>
      <c r="Y216" s="582"/>
      <c r="Z216" s="582"/>
      <c r="AA216" s="582"/>
      <c r="AB216" s="490"/>
      <c r="AC216" s="490"/>
      <c r="AD216" s="113"/>
      <c r="AG216" s="176"/>
      <c r="AH216" s="177"/>
      <c r="AK216" s="177"/>
      <c r="AL216" s="216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</row>
    <row r="217" spans="2:60" ht="10.5" customHeight="1" thickTop="1">
      <c r="B217" s="158" t="s">
        <v>64</v>
      </c>
      <c r="C217" s="159"/>
      <c r="D217" s="135"/>
      <c r="E217" s="135"/>
      <c r="F217" s="159" t="s">
        <v>65</v>
      </c>
      <c r="G217" s="159"/>
      <c r="H217" s="164" t="s">
        <v>66</v>
      </c>
      <c r="I217" s="164"/>
      <c r="J217" s="167"/>
      <c r="L217" s="825"/>
      <c r="M217" s="731" t="s">
        <v>4</v>
      </c>
      <c r="N217" s="143" t="s">
        <v>121</v>
      </c>
      <c r="O217" s="144"/>
      <c r="P217" s="144"/>
      <c r="Q217" s="145"/>
      <c r="R217" s="138"/>
      <c r="S217" s="139"/>
      <c r="T217" s="170"/>
      <c r="U217" s="3"/>
      <c r="V217" s="158" t="s">
        <v>64</v>
      </c>
      <c r="W217" s="159"/>
      <c r="X217" s="589"/>
      <c r="Y217" s="589"/>
      <c r="Z217" s="159" t="s">
        <v>65</v>
      </c>
      <c r="AA217" s="159"/>
      <c r="AB217" s="164" t="s">
        <v>66</v>
      </c>
      <c r="AC217" s="164"/>
      <c r="AD217" s="167"/>
      <c r="AG217" s="827" t="str">
        <f>IF(D217="","",IF(AND(D217&gt;=$N$245,$P$245&gt;=D217),"今年度任",IF(AND(D217&gt;=$N$249,$P$249&gt;=D217),"昨年度任","既任")))</f>
        <v/>
      </c>
      <c r="AH217" s="827"/>
      <c r="AK217" s="827" t="str">
        <f>IF(X217="","",IF(AND(X217&gt;=$N$245,$P$245&gt;=X217),"今年度任",IF(AND(X217&gt;=$N$249,$P$249&gt;=X217),"昨年度任","既任")))</f>
        <v/>
      </c>
      <c r="AL217" s="827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</row>
    <row r="218" spans="2:60" ht="10.5" customHeight="1" thickBot="1">
      <c r="B218" s="160"/>
      <c r="C218" s="161"/>
      <c r="D218" s="136"/>
      <c r="E218" s="136"/>
      <c r="F218" s="161"/>
      <c r="G218" s="161"/>
      <c r="H218" s="165"/>
      <c r="I218" s="165"/>
      <c r="J218" s="168"/>
      <c r="L218" s="825"/>
      <c r="M218" s="732"/>
      <c r="N218" s="146"/>
      <c r="O218" s="147"/>
      <c r="P218" s="147"/>
      <c r="Q218" s="148"/>
      <c r="R218" s="176"/>
      <c r="S218" s="216"/>
      <c r="T218" s="170"/>
      <c r="V218" s="160"/>
      <c r="W218" s="161"/>
      <c r="X218" s="136"/>
      <c r="Y218" s="136"/>
      <c r="Z218" s="161"/>
      <c r="AA218" s="161"/>
      <c r="AB218" s="165"/>
      <c r="AC218" s="165"/>
      <c r="AD218" s="168"/>
      <c r="AG218" s="827"/>
      <c r="AH218" s="827"/>
      <c r="AK218" s="827"/>
      <c r="AL218" s="827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</row>
    <row r="219" spans="2:60" ht="10.5" customHeight="1" thickBot="1">
      <c r="L219" s="825"/>
      <c r="M219" s="731" t="s">
        <v>5</v>
      </c>
      <c r="N219" s="143" t="s">
        <v>119</v>
      </c>
      <c r="O219" s="144"/>
      <c r="P219" s="144"/>
      <c r="Q219" s="145"/>
      <c r="R219" s="138"/>
      <c r="S219" s="139"/>
      <c r="T219" s="170"/>
      <c r="AG219" s="108"/>
      <c r="AI219" s="163" t="str">
        <f>L211</f>
        <v>リーダー
シップ章</v>
      </c>
      <c r="AJ219" s="163"/>
      <c r="AL219" s="109"/>
    </row>
    <row r="220" spans="2:60" ht="10.5" customHeight="1" thickBot="1">
      <c r="B220" s="737" t="s">
        <v>170</v>
      </c>
      <c r="C220" s="748" t="s">
        <v>1</v>
      </c>
      <c r="D220" s="749" t="s">
        <v>436</v>
      </c>
      <c r="E220" s="749"/>
      <c r="F220" s="749"/>
      <c r="G220" s="749"/>
      <c r="H220" s="750"/>
      <c r="I220" s="750"/>
      <c r="J220" s="44" t="s">
        <v>7</v>
      </c>
      <c r="L220" s="826"/>
      <c r="M220" s="746"/>
      <c r="N220" s="492" t="s">
        <v>120</v>
      </c>
      <c r="O220" s="493"/>
      <c r="P220" s="493"/>
      <c r="Q220" s="494"/>
      <c r="R220" s="140"/>
      <c r="S220" s="141"/>
      <c r="T220" s="172"/>
      <c r="V220" s="570" t="s">
        <v>300</v>
      </c>
      <c r="W220" s="571"/>
      <c r="X220" s="571"/>
      <c r="Y220" s="571"/>
      <c r="Z220" s="571"/>
      <c r="AA220" s="571"/>
      <c r="AB220" s="571"/>
      <c r="AC220" s="572"/>
      <c r="AD220" s="30" t="s">
        <v>46</v>
      </c>
      <c r="AG220" s="108"/>
      <c r="AI220" s="178"/>
      <c r="AJ220" s="178"/>
      <c r="AL220" s="109"/>
    </row>
    <row r="221" spans="2:60" ht="10.5" customHeight="1" thickTop="1">
      <c r="B221" s="738"/>
      <c r="C221" s="596"/>
      <c r="D221" s="586"/>
      <c r="E221" s="586"/>
      <c r="F221" s="586"/>
      <c r="G221" s="586"/>
      <c r="H221" s="537"/>
      <c r="I221" s="537"/>
      <c r="J221" s="43" t="s">
        <v>489</v>
      </c>
      <c r="L221" s="158" t="s">
        <v>64</v>
      </c>
      <c r="M221" s="159"/>
      <c r="N221" s="589"/>
      <c r="O221" s="589"/>
      <c r="P221" s="159" t="s">
        <v>65</v>
      </c>
      <c r="Q221" s="159"/>
      <c r="R221" s="164" t="s">
        <v>66</v>
      </c>
      <c r="S221" s="164"/>
      <c r="T221" s="167"/>
      <c r="V221" s="268" t="s">
        <v>125</v>
      </c>
      <c r="W221" s="166" t="s">
        <v>1</v>
      </c>
      <c r="X221" s="143" t="s">
        <v>187</v>
      </c>
      <c r="Y221" s="144"/>
      <c r="Z221" s="144"/>
      <c r="AA221" s="145"/>
      <c r="AB221" s="142"/>
      <c r="AC221" s="142"/>
      <c r="AD221" s="169"/>
      <c r="AG221" s="108"/>
      <c r="AI221" s="827" t="str">
        <f>IF(N221="","",IF(AND(N221&gt;=$N$245,$P$245&gt;=N221),"今年度任",IF(AND(N221&gt;=$N$249,$P$249&gt;=N221),"昨年度任","既任")))</f>
        <v/>
      </c>
      <c r="AJ221" s="827"/>
      <c r="AL221" s="109"/>
    </row>
    <row r="222" spans="2:60" ht="10.5" customHeight="1" thickBot="1">
      <c r="B222" s="738"/>
      <c r="C222" s="596" t="s">
        <v>2</v>
      </c>
      <c r="D222" s="586" t="s">
        <v>437</v>
      </c>
      <c r="E222" s="586"/>
      <c r="F222" s="586"/>
      <c r="G222" s="586"/>
      <c r="H222" s="150"/>
      <c r="I222" s="151"/>
      <c r="J222" s="157" t="s">
        <v>169</v>
      </c>
      <c r="L222" s="160"/>
      <c r="M222" s="161"/>
      <c r="N222" s="136"/>
      <c r="O222" s="136"/>
      <c r="P222" s="161"/>
      <c r="Q222" s="161"/>
      <c r="R222" s="165"/>
      <c r="S222" s="165"/>
      <c r="T222" s="168"/>
      <c r="V222" s="268"/>
      <c r="W222" s="166"/>
      <c r="X222" s="478" t="s">
        <v>128</v>
      </c>
      <c r="Y222" s="479"/>
      <c r="Z222" s="479"/>
      <c r="AA222" s="480"/>
      <c r="AB222" s="142"/>
      <c r="AC222" s="142"/>
      <c r="AD222" s="170"/>
      <c r="AG222" s="108"/>
      <c r="AI222" s="827"/>
      <c r="AJ222" s="827"/>
      <c r="AL222" s="109"/>
    </row>
    <row r="223" spans="2:60" ht="10.5" customHeight="1">
      <c r="B223" s="738"/>
      <c r="C223" s="596"/>
      <c r="D223" s="586"/>
      <c r="E223" s="586"/>
      <c r="F223" s="586"/>
      <c r="G223" s="586"/>
      <c r="H223" s="152"/>
      <c r="I223" s="153"/>
      <c r="J223" s="157"/>
      <c r="V223" s="268"/>
      <c r="W223" s="166" t="s">
        <v>2</v>
      </c>
      <c r="X223" s="143" t="s">
        <v>126</v>
      </c>
      <c r="Y223" s="144"/>
      <c r="Z223" s="144"/>
      <c r="AA223" s="145"/>
      <c r="AB223" s="142"/>
      <c r="AC223" s="142"/>
      <c r="AD223" s="170"/>
      <c r="AG223" s="108"/>
      <c r="AL223" s="109"/>
    </row>
    <row r="224" spans="2:60" ht="10.5" customHeight="1" thickBot="1">
      <c r="B224" s="738"/>
      <c r="C224" s="149" t="s">
        <v>3</v>
      </c>
      <c r="D224" s="569" t="s">
        <v>467</v>
      </c>
      <c r="E224" s="569"/>
      <c r="F224" s="569"/>
      <c r="G224" s="569"/>
      <c r="H224" s="763"/>
      <c r="I224" s="764"/>
      <c r="J224" s="536" t="s">
        <v>168</v>
      </c>
      <c r="V224" s="268"/>
      <c r="W224" s="166"/>
      <c r="X224" s="146" t="s">
        <v>127</v>
      </c>
      <c r="Y224" s="147"/>
      <c r="Z224" s="147"/>
      <c r="AA224" s="148"/>
      <c r="AB224" s="142"/>
      <c r="AC224" s="142"/>
      <c r="AD224" s="170"/>
      <c r="AG224" s="108"/>
      <c r="AL224" s="109"/>
    </row>
    <row r="225" spans="2:38" ht="10.5" customHeight="1">
      <c r="B225" s="738"/>
      <c r="C225" s="149"/>
      <c r="D225" s="569"/>
      <c r="E225" s="569"/>
      <c r="F225" s="569"/>
      <c r="G225" s="569"/>
      <c r="H225" s="765"/>
      <c r="I225" s="766"/>
      <c r="J225" s="536"/>
      <c r="L225" s="780" t="s">
        <v>191</v>
      </c>
      <c r="M225" s="781"/>
      <c r="N225" s="782" t="s">
        <v>397</v>
      </c>
      <c r="O225" s="783"/>
      <c r="P225" s="783"/>
      <c r="Q225" s="784"/>
      <c r="R225" s="853"/>
      <c r="S225" s="854"/>
      <c r="T225" s="120"/>
      <c r="V225" s="268"/>
      <c r="W225" s="166" t="s">
        <v>3</v>
      </c>
      <c r="X225" s="143" t="s">
        <v>129</v>
      </c>
      <c r="Y225" s="144"/>
      <c r="Z225" s="144"/>
      <c r="AA225" s="145"/>
      <c r="AB225" s="142"/>
      <c r="AC225" s="142"/>
      <c r="AD225" s="170"/>
      <c r="AG225" s="108"/>
      <c r="AL225" s="109"/>
    </row>
    <row r="226" spans="2:38" ht="10.5" customHeight="1">
      <c r="B226" s="738"/>
      <c r="C226" s="149"/>
      <c r="D226" s="569"/>
      <c r="E226" s="569"/>
      <c r="F226" s="569"/>
      <c r="G226" s="569"/>
      <c r="H226" s="619"/>
      <c r="I226" s="621"/>
      <c r="J226" s="536"/>
      <c r="L226" s="767" t="s">
        <v>529</v>
      </c>
      <c r="M226" s="260" t="s">
        <v>1</v>
      </c>
      <c r="N226" s="743" t="s">
        <v>172</v>
      </c>
      <c r="O226" s="744"/>
      <c r="P226" s="744"/>
      <c r="Q226" s="745"/>
      <c r="R226" s="174"/>
      <c r="S226" s="215"/>
      <c r="T226" s="50" t="s">
        <v>520</v>
      </c>
      <c r="V226" s="268"/>
      <c r="W226" s="166"/>
      <c r="X226" s="146" t="s">
        <v>130</v>
      </c>
      <c r="Y226" s="147"/>
      <c r="Z226" s="147"/>
      <c r="AA226" s="148"/>
      <c r="AB226" s="142"/>
      <c r="AC226" s="142"/>
      <c r="AD226" s="170"/>
      <c r="AG226" s="108"/>
      <c r="AL226" s="109"/>
    </row>
    <row r="227" spans="2:38" ht="10.5" customHeight="1">
      <c r="B227" s="738"/>
      <c r="C227" s="597" t="s">
        <v>4</v>
      </c>
      <c r="D227" s="747" t="s">
        <v>438</v>
      </c>
      <c r="E227" s="747"/>
      <c r="F227" s="747"/>
      <c r="G227" s="747"/>
      <c r="H227" s="799"/>
      <c r="I227" s="800"/>
      <c r="J227" s="535" t="s">
        <v>167</v>
      </c>
      <c r="L227" s="767"/>
      <c r="M227" s="260"/>
      <c r="N227" s="743"/>
      <c r="O227" s="744"/>
      <c r="P227" s="744"/>
      <c r="Q227" s="745"/>
      <c r="R227" s="174"/>
      <c r="S227" s="215"/>
      <c r="T227" s="50" t="s">
        <v>527</v>
      </c>
      <c r="V227" s="268"/>
      <c r="W227" s="166" t="s">
        <v>6</v>
      </c>
      <c r="X227" s="143" t="s">
        <v>135</v>
      </c>
      <c r="Y227" s="144"/>
      <c r="Z227" s="144"/>
      <c r="AA227" s="145"/>
      <c r="AB227" s="142"/>
      <c r="AC227" s="142"/>
      <c r="AD227" s="170"/>
      <c r="AG227" s="108"/>
      <c r="AL227" s="109"/>
    </row>
    <row r="228" spans="2:38" ht="10.5" customHeight="1">
      <c r="B228" s="738"/>
      <c r="C228" s="597"/>
      <c r="D228" s="747"/>
      <c r="E228" s="747"/>
      <c r="F228" s="747"/>
      <c r="G228" s="747"/>
      <c r="H228" s="321"/>
      <c r="I228" s="322"/>
      <c r="J228" s="535"/>
      <c r="L228" s="767"/>
      <c r="M228" s="231"/>
      <c r="N228" s="462"/>
      <c r="O228" s="319"/>
      <c r="P228" s="319"/>
      <c r="Q228" s="320"/>
      <c r="R228" s="176"/>
      <c r="S228" s="216"/>
      <c r="T228" s="47" t="s">
        <v>528</v>
      </c>
      <c r="V228" s="268"/>
      <c r="W228" s="166"/>
      <c r="X228" s="146" t="s">
        <v>136</v>
      </c>
      <c r="Y228" s="147"/>
      <c r="Z228" s="147"/>
      <c r="AA228" s="148"/>
      <c r="AB228" s="142"/>
      <c r="AC228" s="142"/>
      <c r="AD228" s="170"/>
      <c r="AG228" s="108"/>
      <c r="AL228" s="109"/>
    </row>
    <row r="229" spans="2:38" ht="10.5" customHeight="1">
      <c r="B229" s="738"/>
      <c r="C229" s="584" t="s">
        <v>5</v>
      </c>
      <c r="D229" s="568" t="s">
        <v>468</v>
      </c>
      <c r="E229" s="568"/>
      <c r="F229" s="568"/>
      <c r="G229" s="568"/>
      <c r="H229" s="142"/>
      <c r="I229" s="142"/>
      <c r="J229" s="740"/>
      <c r="L229" s="767"/>
      <c r="M229" s="779" t="s">
        <v>18</v>
      </c>
      <c r="N229" s="857" t="s">
        <v>377</v>
      </c>
      <c r="O229" s="858"/>
      <c r="P229" s="858"/>
      <c r="Q229" s="858"/>
      <c r="R229" s="142"/>
      <c r="S229" s="142"/>
      <c r="T229" s="859" t="s">
        <v>175</v>
      </c>
      <c r="V229" s="268"/>
      <c r="W229" s="166" t="s">
        <v>5</v>
      </c>
      <c r="X229" s="143" t="s">
        <v>133</v>
      </c>
      <c r="Y229" s="144"/>
      <c r="Z229" s="144"/>
      <c r="AA229" s="145"/>
      <c r="AB229" s="142"/>
      <c r="AC229" s="142"/>
      <c r="AD229" s="170"/>
      <c r="AG229" s="108"/>
      <c r="AL229" s="109"/>
    </row>
    <row r="230" spans="2:38" ht="10.5" customHeight="1">
      <c r="B230" s="738"/>
      <c r="C230" s="584"/>
      <c r="D230" s="568"/>
      <c r="E230" s="568"/>
      <c r="F230" s="568"/>
      <c r="G230" s="568"/>
      <c r="H230" s="142"/>
      <c r="I230" s="142"/>
      <c r="J230" s="741"/>
      <c r="L230" s="767"/>
      <c r="M230" s="779"/>
      <c r="N230" s="858"/>
      <c r="O230" s="858"/>
      <c r="P230" s="858"/>
      <c r="Q230" s="858"/>
      <c r="R230" s="142"/>
      <c r="S230" s="142"/>
      <c r="T230" s="859"/>
      <c r="V230" s="268"/>
      <c r="W230" s="166"/>
      <c r="X230" s="146" t="s">
        <v>134</v>
      </c>
      <c r="Y230" s="147"/>
      <c r="Z230" s="147"/>
      <c r="AA230" s="148"/>
      <c r="AB230" s="142"/>
      <c r="AC230" s="142"/>
      <c r="AD230" s="170"/>
      <c r="AG230" s="108"/>
      <c r="AL230" s="109"/>
    </row>
    <row r="231" spans="2:38" ht="10.5" customHeight="1">
      <c r="B231" s="738"/>
      <c r="C231" s="584"/>
      <c r="D231" s="568"/>
      <c r="E231" s="568"/>
      <c r="F231" s="568"/>
      <c r="G231" s="568"/>
      <c r="H231" s="142"/>
      <c r="I231" s="142"/>
      <c r="J231" s="741"/>
      <c r="L231" s="767"/>
      <c r="M231" s="591" t="s">
        <v>3</v>
      </c>
      <c r="N231" s="592" t="s">
        <v>378</v>
      </c>
      <c r="O231" s="156"/>
      <c r="P231" s="156"/>
      <c r="Q231" s="156"/>
      <c r="R231" s="142"/>
      <c r="S231" s="142"/>
      <c r="T231" s="169"/>
      <c r="V231" s="268"/>
      <c r="W231" s="166" t="s">
        <v>68</v>
      </c>
      <c r="X231" s="143" t="s">
        <v>137</v>
      </c>
      <c r="Y231" s="144"/>
      <c r="Z231" s="144"/>
      <c r="AA231" s="145"/>
      <c r="AB231" s="142"/>
      <c r="AC231" s="142"/>
      <c r="AD231" s="170"/>
      <c r="AG231" s="108"/>
      <c r="AL231" s="109"/>
    </row>
    <row r="232" spans="2:38" ht="10.5" customHeight="1">
      <c r="B232" s="738"/>
      <c r="C232" s="584"/>
      <c r="D232" s="568"/>
      <c r="E232" s="568"/>
      <c r="F232" s="568"/>
      <c r="G232" s="568"/>
      <c r="H232" s="142"/>
      <c r="I232" s="142"/>
      <c r="J232" s="741"/>
      <c r="L232" s="767"/>
      <c r="M232" s="591"/>
      <c r="N232" s="156"/>
      <c r="O232" s="156"/>
      <c r="P232" s="156"/>
      <c r="Q232" s="156"/>
      <c r="R232" s="142"/>
      <c r="S232" s="142"/>
      <c r="T232" s="170"/>
      <c r="V232" s="268"/>
      <c r="W232" s="166"/>
      <c r="X232" s="146" t="s">
        <v>138</v>
      </c>
      <c r="Y232" s="147"/>
      <c r="Z232" s="147"/>
      <c r="AA232" s="148"/>
      <c r="AB232" s="142"/>
      <c r="AC232" s="142"/>
      <c r="AD232" s="170"/>
      <c r="AG232" s="108"/>
      <c r="AL232" s="109"/>
    </row>
    <row r="233" spans="2:38" ht="10.5" customHeight="1">
      <c r="B233" s="738"/>
      <c r="C233" s="584" t="s">
        <v>6</v>
      </c>
      <c r="D233" s="568" t="s">
        <v>439</v>
      </c>
      <c r="E233" s="568"/>
      <c r="F233" s="568"/>
      <c r="G233" s="568"/>
      <c r="H233" s="142"/>
      <c r="I233" s="142"/>
      <c r="J233" s="741"/>
      <c r="L233" s="767"/>
      <c r="M233" s="591" t="s">
        <v>4</v>
      </c>
      <c r="N233" s="156" t="s">
        <v>173</v>
      </c>
      <c r="O233" s="156"/>
      <c r="P233" s="156"/>
      <c r="Q233" s="156"/>
      <c r="R233" s="142"/>
      <c r="S233" s="142"/>
      <c r="T233" s="170"/>
      <c r="V233" s="268"/>
      <c r="W233" s="166" t="s">
        <v>4</v>
      </c>
      <c r="X233" s="143" t="s">
        <v>131</v>
      </c>
      <c r="Y233" s="144"/>
      <c r="Z233" s="144"/>
      <c r="AA233" s="145"/>
      <c r="AB233" s="142"/>
      <c r="AC233" s="142"/>
      <c r="AD233" s="170"/>
      <c r="AG233" s="108"/>
      <c r="AL233" s="109"/>
    </row>
    <row r="234" spans="2:38" ht="10.5" customHeight="1">
      <c r="B234" s="738"/>
      <c r="C234" s="584"/>
      <c r="D234" s="568"/>
      <c r="E234" s="568"/>
      <c r="F234" s="568"/>
      <c r="G234" s="568"/>
      <c r="H234" s="142"/>
      <c r="I234" s="142"/>
      <c r="J234" s="741"/>
      <c r="L234" s="767"/>
      <c r="M234" s="591"/>
      <c r="N234" s="156"/>
      <c r="O234" s="156"/>
      <c r="P234" s="156"/>
      <c r="Q234" s="156"/>
      <c r="R234" s="142"/>
      <c r="S234" s="142"/>
      <c r="T234" s="170"/>
      <c r="V234" s="268"/>
      <c r="W234" s="166"/>
      <c r="X234" s="180" t="s">
        <v>132</v>
      </c>
      <c r="Y234" s="178"/>
      <c r="Z234" s="178"/>
      <c r="AA234" s="491"/>
      <c r="AB234" s="142"/>
      <c r="AC234" s="142"/>
      <c r="AD234" s="170"/>
      <c r="AG234" s="108"/>
      <c r="AL234" s="109"/>
    </row>
    <row r="235" spans="2:38" ht="10.5" customHeight="1">
      <c r="B235" s="738"/>
      <c r="C235" s="584" t="s">
        <v>68</v>
      </c>
      <c r="D235" s="568" t="s">
        <v>469</v>
      </c>
      <c r="E235" s="568"/>
      <c r="F235" s="568"/>
      <c r="G235" s="568"/>
      <c r="H235" s="142"/>
      <c r="I235" s="142"/>
      <c r="J235" s="741"/>
      <c r="L235" s="767"/>
      <c r="M235" s="591" t="s">
        <v>5</v>
      </c>
      <c r="N235" s="156" t="s">
        <v>174</v>
      </c>
      <c r="O235" s="156"/>
      <c r="P235" s="156"/>
      <c r="Q235" s="156"/>
      <c r="R235" s="142"/>
      <c r="S235" s="142"/>
      <c r="T235" s="170"/>
      <c r="V235" s="268"/>
      <c r="W235" s="522"/>
      <c r="X235" s="254"/>
      <c r="Y235" s="255"/>
      <c r="Z235" s="255"/>
      <c r="AA235" s="256"/>
      <c r="AB235" s="264"/>
      <c r="AC235" s="265"/>
      <c r="AD235" s="170"/>
      <c r="AG235" s="108"/>
      <c r="AL235" s="109"/>
    </row>
    <row r="236" spans="2:38" ht="10.5" customHeight="1">
      <c r="B236" s="738"/>
      <c r="C236" s="584"/>
      <c r="D236" s="568"/>
      <c r="E236" s="568"/>
      <c r="F236" s="568"/>
      <c r="G236" s="568"/>
      <c r="H236" s="142"/>
      <c r="I236" s="142"/>
      <c r="J236" s="741"/>
      <c r="L236" s="767"/>
      <c r="M236" s="591"/>
      <c r="N236" s="156"/>
      <c r="O236" s="156"/>
      <c r="P236" s="156"/>
      <c r="Q236" s="156"/>
      <c r="R236" s="142"/>
      <c r="S236" s="142"/>
      <c r="T236" s="170"/>
      <c r="V236" s="268"/>
      <c r="W236" s="523"/>
      <c r="X236" s="257"/>
      <c r="Y236" s="258"/>
      <c r="Z236" s="258"/>
      <c r="AA236" s="259"/>
      <c r="AB236" s="248"/>
      <c r="AC236" s="249"/>
      <c r="AD236" s="170"/>
      <c r="AG236" s="108"/>
      <c r="AL236" s="109"/>
    </row>
    <row r="237" spans="2:38" ht="10.5" customHeight="1">
      <c r="B237" s="738"/>
      <c r="C237" s="584" t="s">
        <v>69</v>
      </c>
      <c r="D237" s="568" t="s">
        <v>470</v>
      </c>
      <c r="E237" s="568"/>
      <c r="F237" s="568"/>
      <c r="G237" s="568"/>
      <c r="H237" s="142"/>
      <c r="I237" s="142"/>
      <c r="J237" s="741"/>
      <c r="L237" s="767"/>
      <c r="M237" s="591" t="s">
        <v>6</v>
      </c>
      <c r="N237" s="771" t="s">
        <v>446</v>
      </c>
      <c r="O237" s="771"/>
      <c r="P237" s="771"/>
      <c r="Q237" s="771"/>
      <c r="R237" s="142"/>
      <c r="S237" s="142"/>
      <c r="T237" s="170"/>
      <c r="V237" s="268"/>
      <c r="W237" s="523"/>
      <c r="X237" s="257"/>
      <c r="Y237" s="258"/>
      <c r="Z237" s="258"/>
      <c r="AA237" s="259"/>
      <c r="AB237" s="248"/>
      <c r="AC237" s="249"/>
      <c r="AD237" s="170"/>
      <c r="AG237" s="108"/>
      <c r="AL237" s="109"/>
    </row>
    <row r="238" spans="2:38" ht="10.5" customHeight="1" thickBot="1">
      <c r="B238" s="738"/>
      <c r="C238" s="584"/>
      <c r="D238" s="568"/>
      <c r="E238" s="568"/>
      <c r="F238" s="568"/>
      <c r="G238" s="568"/>
      <c r="H238" s="142"/>
      <c r="I238" s="142"/>
      <c r="J238" s="742"/>
      <c r="L238" s="768"/>
      <c r="M238" s="770"/>
      <c r="N238" s="769" t="s">
        <v>447</v>
      </c>
      <c r="O238" s="769"/>
      <c r="P238" s="769"/>
      <c r="Q238" s="769"/>
      <c r="R238" s="490"/>
      <c r="S238" s="490"/>
      <c r="T238" s="172"/>
      <c r="V238" s="269"/>
      <c r="W238" s="524"/>
      <c r="X238" s="593"/>
      <c r="Y238" s="594"/>
      <c r="Z238" s="594"/>
      <c r="AA238" s="595"/>
      <c r="AB238" s="266"/>
      <c r="AC238" s="267"/>
      <c r="AD238" s="172"/>
      <c r="AG238" s="108"/>
      <c r="AL238" s="109"/>
    </row>
    <row r="239" spans="2:38" ht="10.5" customHeight="1" thickTop="1">
      <c r="B239" s="738"/>
      <c r="C239" s="584" t="s">
        <v>166</v>
      </c>
      <c r="D239" s="568" t="s">
        <v>466</v>
      </c>
      <c r="E239" s="568"/>
      <c r="F239" s="568"/>
      <c r="G239" s="568"/>
      <c r="H239" s="142"/>
      <c r="I239" s="142"/>
      <c r="J239" s="741" t="s">
        <v>538</v>
      </c>
      <c r="L239" s="158" t="s">
        <v>64</v>
      </c>
      <c r="M239" s="159"/>
      <c r="N239" s="589"/>
      <c r="O239" s="589"/>
      <c r="P239" s="159" t="s">
        <v>65</v>
      </c>
      <c r="Q239" s="159"/>
      <c r="R239" s="164" t="s">
        <v>66</v>
      </c>
      <c r="S239" s="164"/>
      <c r="T239" s="167"/>
      <c r="V239" s="158" t="s">
        <v>64</v>
      </c>
      <c r="W239" s="159"/>
      <c r="X239" s="135"/>
      <c r="Y239" s="135"/>
      <c r="Z239" s="635" t="s">
        <v>180</v>
      </c>
      <c r="AA239" s="159"/>
      <c r="AB239" s="164" t="s">
        <v>66</v>
      </c>
      <c r="AC239" s="164"/>
      <c r="AD239" s="167"/>
      <c r="AG239" s="108"/>
      <c r="AL239" s="109"/>
    </row>
    <row r="240" spans="2:38" ht="10.5" customHeight="1" thickBot="1">
      <c r="B240" s="739"/>
      <c r="C240" s="735"/>
      <c r="D240" s="736"/>
      <c r="E240" s="736"/>
      <c r="F240" s="736"/>
      <c r="G240" s="736"/>
      <c r="H240" s="490"/>
      <c r="I240" s="490"/>
      <c r="J240" s="761"/>
      <c r="L240" s="160"/>
      <c r="M240" s="161"/>
      <c r="N240" s="136"/>
      <c r="O240" s="136"/>
      <c r="P240" s="161"/>
      <c r="Q240" s="161"/>
      <c r="R240" s="165"/>
      <c r="S240" s="165"/>
      <c r="T240" s="168"/>
      <c r="V240" s="160"/>
      <c r="W240" s="161"/>
      <c r="X240" s="136"/>
      <c r="Y240" s="136"/>
      <c r="Z240" s="636"/>
      <c r="AA240" s="161"/>
      <c r="AB240" s="165"/>
      <c r="AC240" s="165"/>
      <c r="AD240" s="168"/>
      <c r="AG240" s="106"/>
      <c r="AH240" s="107"/>
      <c r="AI240" s="107"/>
      <c r="AJ240" s="107"/>
      <c r="AK240" s="107"/>
      <c r="AL240" s="119"/>
    </row>
    <row r="241" spans="1:35" ht="10.5" customHeight="1" thickTop="1">
      <c r="B241" s="158" t="s">
        <v>64</v>
      </c>
      <c r="C241" s="159"/>
      <c r="D241" s="589"/>
      <c r="E241" s="589"/>
      <c r="F241" s="159" t="s">
        <v>65</v>
      </c>
      <c r="G241" s="159"/>
      <c r="H241" s="164" t="s">
        <v>66</v>
      </c>
      <c r="I241" s="164"/>
      <c r="J241" s="167"/>
      <c r="L241" s="587" t="s">
        <v>501</v>
      </c>
      <c r="M241" s="587"/>
      <c r="N241" s="587"/>
      <c r="O241" s="855" t="s">
        <v>500</v>
      </c>
      <c r="P241" s="855"/>
      <c r="Q241" s="855"/>
      <c r="R241" s="855"/>
      <c r="S241" s="855"/>
      <c r="T241" s="855"/>
      <c r="V241" s="162" t="s">
        <v>554</v>
      </c>
      <c r="W241" s="162"/>
      <c r="X241" s="162"/>
      <c r="Y241" s="162"/>
      <c r="Z241" s="162"/>
      <c r="AA241" s="162"/>
      <c r="AB241" s="162"/>
      <c r="AC241" s="162"/>
      <c r="AD241" s="162"/>
    </row>
    <row r="242" spans="1:35" ht="10.5" customHeight="1" thickBot="1">
      <c r="B242" s="160"/>
      <c r="C242" s="161"/>
      <c r="D242" s="136"/>
      <c r="E242" s="136"/>
      <c r="F242" s="161"/>
      <c r="G242" s="161"/>
      <c r="H242" s="165"/>
      <c r="I242" s="165"/>
      <c r="J242" s="168"/>
      <c r="L242" s="588"/>
      <c r="M242" s="588"/>
      <c r="N242" s="588"/>
      <c r="O242" s="856"/>
      <c r="P242" s="856"/>
      <c r="Q242" s="856"/>
      <c r="R242" s="856"/>
      <c r="S242" s="856"/>
      <c r="T242" s="856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29" t="s">
        <v>514</v>
      </c>
    </row>
    <row r="243" spans="1:35" ht="10.5" customHeight="1">
      <c r="N243" s="846" t="s">
        <v>552</v>
      </c>
      <c r="O243" s="815"/>
      <c r="P243" s="815" t="s">
        <v>553</v>
      </c>
      <c r="Q243" s="815"/>
      <c r="R243" s="815" t="s">
        <v>550</v>
      </c>
      <c r="S243" s="849" t="s">
        <v>551</v>
      </c>
      <c r="AH243" s="173" t="s">
        <v>564</v>
      </c>
      <c r="AI243" s="173"/>
    </row>
    <row r="244" spans="1:35" ht="10.5" customHeight="1">
      <c r="D244" s="60"/>
      <c r="H244" s="1"/>
      <c r="I244" s="1"/>
      <c r="N244" s="847"/>
      <c r="O244" s="848"/>
      <c r="P244" s="848"/>
      <c r="Q244" s="848"/>
      <c r="R244" s="848"/>
      <c r="S244" s="850"/>
      <c r="AH244" s="114" t="s">
        <v>550</v>
      </c>
      <c r="AI244" s="114" t="s">
        <v>551</v>
      </c>
    </row>
    <row r="245" spans="1:35" ht="10.5" customHeight="1">
      <c r="H245" s="1"/>
      <c r="I245" s="1"/>
      <c r="N245" s="839">
        <f ca="1">IF(AB258&lt;=DATE(YEAR(AB258),3,31),DATE(YEAR(AB258)-1,4,1),DATE(YEAR(AB258),4,1))</f>
        <v>45017</v>
      </c>
      <c r="O245" s="840"/>
      <c r="P245" s="843">
        <f ca="1">DATE(YEAR(N245)+1,MONTH(N245),DAY(N245)-1)</f>
        <v>45382</v>
      </c>
      <c r="Q245" s="843"/>
      <c r="R245" s="844">
        <f>COUNTIF($AG$88:$AL$223,"今年度必")</f>
        <v>0</v>
      </c>
      <c r="S245" s="845">
        <f>COUNTIF($AG$88:$AL$223,"今年度任")</f>
        <v>0</v>
      </c>
      <c r="V245" s="181" t="s">
        <v>423</v>
      </c>
      <c r="W245" s="181"/>
      <c r="X245" s="181" t="s">
        <v>424</v>
      </c>
      <c r="Y245" s="181"/>
      <c r="Z245" s="181">
        <f>COUNTA(X107,N107,N129,X129)</f>
        <v>0</v>
      </c>
      <c r="AA245" s="182">
        <f>SUM(Z245:Z248)</f>
        <v>0</v>
      </c>
      <c r="AG245" s="88" t="s">
        <v>567</v>
      </c>
      <c r="AH245" s="115">
        <f>COUNTIF($AG$88:$AL$130,"今年度必")</f>
        <v>0</v>
      </c>
      <c r="AI245" s="115">
        <f>COUNTIF($AG$176:$AL$223,"今年度任")</f>
        <v>0</v>
      </c>
    </row>
    <row r="246" spans="1:35" ht="10.5" customHeight="1" thickBot="1">
      <c r="H246" s="1"/>
      <c r="I246" s="1"/>
      <c r="N246" s="841"/>
      <c r="O246" s="842"/>
      <c r="P246" s="819"/>
      <c r="Q246" s="819"/>
      <c r="R246" s="821"/>
      <c r="S246" s="823"/>
      <c r="V246" s="181"/>
      <c r="W246" s="181"/>
      <c r="X246" s="181"/>
      <c r="Y246" s="181"/>
      <c r="Z246" s="181"/>
      <c r="AA246" s="182"/>
      <c r="AG246" s="89" t="s">
        <v>568</v>
      </c>
      <c r="AH246" s="116">
        <f>COUNTIF($AG$88:$AL$130,"昨年度必")</f>
        <v>0</v>
      </c>
      <c r="AI246" s="116">
        <f>COUNTIF($AG$176:$AL$223,"昨年度任")</f>
        <v>0</v>
      </c>
    </row>
    <row r="247" spans="1:35" ht="10.5" customHeight="1">
      <c r="H247" s="1"/>
      <c r="I247" s="1"/>
      <c r="N247" s="846" t="s">
        <v>552</v>
      </c>
      <c r="O247" s="815"/>
      <c r="P247" s="815" t="s">
        <v>553</v>
      </c>
      <c r="Q247" s="815"/>
      <c r="R247" s="815" t="s">
        <v>550</v>
      </c>
      <c r="S247" s="849" t="s">
        <v>551</v>
      </c>
      <c r="V247" s="181"/>
      <c r="W247" s="181"/>
      <c r="X247" s="181" t="s">
        <v>425</v>
      </c>
      <c r="Y247" s="181"/>
      <c r="Z247" s="181">
        <f>COUNTA(D195,N195,X195,D217,N207,N221,X217)</f>
        <v>0</v>
      </c>
      <c r="AA247" s="182"/>
      <c r="AH247" s="173" t="s">
        <v>569</v>
      </c>
      <c r="AI247" s="173"/>
    </row>
    <row r="248" spans="1:35" ht="10.5" customHeight="1">
      <c r="H248" s="1"/>
      <c r="I248" s="1"/>
      <c r="N248" s="847"/>
      <c r="O248" s="848"/>
      <c r="P248" s="848"/>
      <c r="Q248" s="848"/>
      <c r="R248" s="848"/>
      <c r="S248" s="850"/>
      <c r="V248" s="181"/>
      <c r="W248" s="181"/>
      <c r="X248" s="181"/>
      <c r="Y248" s="181"/>
      <c r="Z248" s="181"/>
      <c r="AA248" s="182"/>
      <c r="AH248" s="114" t="s">
        <v>550</v>
      </c>
      <c r="AI248" s="114" t="s">
        <v>551</v>
      </c>
    </row>
    <row r="249" spans="1:35" ht="10.5" customHeight="1">
      <c r="H249" s="1"/>
      <c r="I249" s="1"/>
      <c r="N249" s="851">
        <f ca="1">DATE(YEAR(N245)-1,MONTH(N245),DAY(N245))</f>
        <v>44652</v>
      </c>
      <c r="O249" s="843"/>
      <c r="P249" s="843">
        <f ca="1">DATE(YEAR(P245)-1,MONTH(P245),DAY(P245))</f>
        <v>45016</v>
      </c>
      <c r="Q249" s="843"/>
      <c r="R249" s="844">
        <f>COUNTIF($AG$88:$AL$223,"昨年度必")</f>
        <v>0</v>
      </c>
      <c r="S249" s="845">
        <f>COUNTIF($AG$88:$AL$223,"昨年度任")</f>
        <v>0</v>
      </c>
      <c r="V249" s="181" t="s">
        <v>426</v>
      </c>
      <c r="W249" s="181"/>
      <c r="X249" s="181" t="s">
        <v>424</v>
      </c>
      <c r="Y249" s="181"/>
      <c r="Z249" s="181">
        <f>COUNTA(N151,X151)</f>
        <v>0</v>
      </c>
      <c r="AA249" s="182">
        <f>SUM(Z249:Z252)</f>
        <v>0</v>
      </c>
      <c r="AG249" s="88" t="s">
        <v>567</v>
      </c>
      <c r="AH249" s="115">
        <f>COUNTIF($AG$132:$AL$152,"今年度必")</f>
        <v>0</v>
      </c>
      <c r="AI249" s="115">
        <f>COUNTIF($AG$154:$AL$172,"今年度任")</f>
        <v>0</v>
      </c>
    </row>
    <row r="250" spans="1:35" ht="10.5" customHeight="1" thickBot="1">
      <c r="H250" s="1"/>
      <c r="I250" s="1"/>
      <c r="N250" s="852"/>
      <c r="O250" s="819"/>
      <c r="P250" s="819"/>
      <c r="Q250" s="819"/>
      <c r="R250" s="821"/>
      <c r="S250" s="823"/>
      <c r="V250" s="181"/>
      <c r="W250" s="181"/>
      <c r="X250" s="181"/>
      <c r="Y250" s="181"/>
      <c r="Z250" s="181"/>
      <c r="AA250" s="182"/>
      <c r="AG250" s="89" t="s">
        <v>568</v>
      </c>
      <c r="AH250" s="116">
        <f>COUNTIF($AG$132:$AL$152,"昨年度必")</f>
        <v>0</v>
      </c>
      <c r="AI250" s="116">
        <f>COUNTIF($AG$154:$AL$172,"昨年度任")</f>
        <v>0</v>
      </c>
    </row>
    <row r="251" spans="1:35" ht="10.5" customHeight="1" thickBot="1">
      <c r="H251" s="1"/>
      <c r="I251" s="1"/>
      <c r="N251" s="812"/>
      <c r="O251" s="813"/>
      <c r="P251" s="813"/>
      <c r="Q251" s="813"/>
      <c r="R251" s="62"/>
      <c r="S251" s="63"/>
      <c r="T251" s="61"/>
      <c r="V251" s="181"/>
      <c r="W251" s="181"/>
      <c r="X251" s="181" t="s">
        <v>425</v>
      </c>
      <c r="Y251" s="181"/>
      <c r="Z251" s="181">
        <f>COUNTA(N156,N161,N166,N171,X156,X161,X166,X171)</f>
        <v>0</v>
      </c>
      <c r="AA251" s="182"/>
      <c r="AH251" s="117"/>
      <c r="AI251" s="117"/>
    </row>
    <row r="252" spans="1:35" ht="10.5" customHeight="1">
      <c r="H252" s="1"/>
      <c r="I252" s="1"/>
      <c r="N252" s="814"/>
      <c r="O252" s="815"/>
      <c r="P252" s="818">
        <f ca="1">DATE(YEAR(P249)-1,MONTH(P249),DAY(P249))</f>
        <v>44651</v>
      </c>
      <c r="Q252" s="818"/>
      <c r="R252" s="820">
        <f>COUNTIF($AG$88:$AL$223,"既必")</f>
        <v>0</v>
      </c>
      <c r="S252" s="822">
        <f>COUNTIF($AG$88:$AL$223,"既任")</f>
        <v>0</v>
      </c>
      <c r="T252" s="61"/>
      <c r="V252" s="181"/>
      <c r="W252" s="181"/>
      <c r="X252" s="181"/>
      <c r="Y252" s="181"/>
      <c r="Z252" s="181"/>
      <c r="AA252" s="182"/>
      <c r="AG252" s="1" t="s">
        <v>570</v>
      </c>
      <c r="AH252" s="114">
        <f>COUNTIF($AG$176:$AL$223,"既必")+COUNTIF($AG$88:$AL$130,"既必")</f>
        <v>0</v>
      </c>
      <c r="AI252" s="114">
        <f>COUNTIF($AG$176:$AL$223,"既任")+COUNTIF($AG$88:$AL$130,"既任")</f>
        <v>0</v>
      </c>
    </row>
    <row r="253" spans="1:35" ht="10.5" customHeight="1" thickBot="1">
      <c r="H253" s="1"/>
      <c r="I253" s="1"/>
      <c r="N253" s="816"/>
      <c r="O253" s="817"/>
      <c r="P253" s="819"/>
      <c r="Q253" s="819"/>
      <c r="R253" s="821"/>
      <c r="S253" s="823"/>
      <c r="T253" s="60"/>
      <c r="AG253" s="1" t="s">
        <v>426</v>
      </c>
      <c r="AH253" s="114">
        <f>COUNTIF($AG$149:$AL$172,"既必")</f>
        <v>0</v>
      </c>
      <c r="AI253" s="114">
        <f>COUNTIF($AG$149:$AL$172,"既任")</f>
        <v>0</v>
      </c>
    </row>
    <row r="254" spans="1:35" ht="10.5" customHeight="1">
      <c r="A254" s="56"/>
      <c r="H254" s="1"/>
      <c r="I254" s="1"/>
      <c r="J254" s="56"/>
      <c r="K254" s="56"/>
      <c r="L254" s="56"/>
      <c r="M254" s="56"/>
      <c r="N254" s="60"/>
      <c r="O254" s="60"/>
      <c r="P254" s="60"/>
      <c r="Q254" s="60"/>
      <c r="R254" s="60"/>
      <c r="S254" s="60"/>
      <c r="T254" s="60"/>
      <c r="AH254" s="118"/>
      <c r="AI254" s="118"/>
    </row>
    <row r="255" spans="1:35" ht="10.5" customHeight="1">
      <c r="A255" s="57"/>
      <c r="D255" s="64"/>
      <c r="E255" s="65"/>
      <c r="F255" s="65"/>
      <c r="G255" s="65"/>
      <c r="H255" s="65"/>
      <c r="I255" s="65"/>
      <c r="J255" s="57"/>
      <c r="K255" s="56"/>
      <c r="L255" s="56"/>
      <c r="M255" s="56"/>
      <c r="N255" s="64"/>
      <c r="O255" s="64"/>
      <c r="P255" s="64"/>
      <c r="Q255" s="64"/>
      <c r="R255" s="64"/>
      <c r="S255" s="64"/>
      <c r="T255" s="64"/>
      <c r="AH255" s="114" t="s">
        <v>550</v>
      </c>
      <c r="AI255" s="114" t="s">
        <v>551</v>
      </c>
    </row>
    <row r="256" spans="1:35" ht="10.5" customHeight="1">
      <c r="AG256" s="88" t="s">
        <v>567</v>
      </c>
      <c r="AH256" s="115">
        <f>SUM(AH245,AH249)</f>
        <v>0</v>
      </c>
      <c r="AI256" s="115">
        <f>SUM(AI245,AI249)</f>
        <v>0</v>
      </c>
    </row>
    <row r="257" spans="2:35" ht="10.5" customHeight="1">
      <c r="AG257" s="89" t="s">
        <v>568</v>
      </c>
      <c r="AH257" s="116">
        <f>SUM(AH246,AH250)</f>
        <v>0</v>
      </c>
      <c r="AI257" s="116">
        <f>SUM(AI246,AI250)</f>
        <v>0</v>
      </c>
    </row>
    <row r="258" spans="2:35" ht="10.5" customHeight="1">
      <c r="B258" s="1"/>
      <c r="C258" s="1"/>
      <c r="H258" s="1"/>
      <c r="I258" s="1"/>
      <c r="J258" s="1"/>
      <c r="K258" s="163" t="str">
        <f>K173</f>
        <v>○○第００団 ＶＳ隊　</v>
      </c>
      <c r="L258" s="163"/>
      <c r="M258" s="163"/>
      <c r="N258" s="163" t="s">
        <v>465</v>
      </c>
      <c r="O258" s="163"/>
      <c r="P258" s="163"/>
      <c r="Q258" s="163"/>
      <c r="R258" s="163"/>
      <c r="S258" s="163"/>
      <c r="T258" s="163" t="s">
        <v>502</v>
      </c>
      <c r="U258" s="580" t="str">
        <f>IF(U173="","",U173)</f>
        <v>Polarstar</v>
      </c>
      <c r="V258" s="580"/>
      <c r="W258" s="580"/>
      <c r="X258" s="590" t="str">
        <f>IF(X173="","",X173)</f>
        <v/>
      </c>
      <c r="Y258" s="590"/>
      <c r="Z258" s="590"/>
      <c r="AA258" s="590"/>
      <c r="AB258" s="137">
        <f ca="1">TODAY()</f>
        <v>45319</v>
      </c>
      <c r="AC258" s="137"/>
      <c r="AD258" s="137"/>
    </row>
    <row r="259" spans="2:35" ht="10.5" customHeight="1">
      <c r="B259" s="1"/>
      <c r="C259" s="1"/>
      <c r="H259" s="1"/>
      <c r="I259" s="1"/>
      <c r="J259" s="1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580"/>
      <c r="V259" s="580"/>
      <c r="W259" s="580"/>
      <c r="X259" s="590"/>
      <c r="Y259" s="590"/>
      <c r="Z259" s="590"/>
      <c r="AA259" s="590"/>
      <c r="AB259" s="137"/>
      <c r="AC259" s="137"/>
      <c r="AD259" s="137"/>
    </row>
    <row r="260" spans="2:35" ht="12" customHeight="1"/>
  </sheetData>
  <mergeCells count="1224">
    <mergeCell ref="L239:M240"/>
    <mergeCell ref="N239:O240"/>
    <mergeCell ref="P239:P240"/>
    <mergeCell ref="Q239:Q240"/>
    <mergeCell ref="R239:S240"/>
    <mergeCell ref="T239:T240"/>
    <mergeCell ref="L241:N242"/>
    <mergeCell ref="O241:T242"/>
    <mergeCell ref="AI205:AJ206"/>
    <mergeCell ref="AI207:AJ208"/>
    <mergeCell ref="AI219:AJ220"/>
    <mergeCell ref="AI221:AJ222"/>
    <mergeCell ref="M217:M218"/>
    <mergeCell ref="N217:Q218"/>
    <mergeCell ref="M219:M220"/>
    <mergeCell ref="N219:Q219"/>
    <mergeCell ref="R219:S220"/>
    <mergeCell ref="L221:M222"/>
    <mergeCell ref="N221:O222"/>
    <mergeCell ref="P221:P222"/>
    <mergeCell ref="Q221:Q222"/>
    <mergeCell ref="R221:S222"/>
    <mergeCell ref="T221:T222"/>
    <mergeCell ref="L225:M225"/>
    <mergeCell ref="N225:Q225"/>
    <mergeCell ref="R225:S225"/>
    <mergeCell ref="L226:L238"/>
    <mergeCell ref="M226:M228"/>
    <mergeCell ref="M231:M232"/>
    <mergeCell ref="N231:Q232"/>
    <mergeCell ref="R231:S232"/>
    <mergeCell ref="T231:T238"/>
    <mergeCell ref="M233:M234"/>
    <mergeCell ref="N233:Q234"/>
    <mergeCell ref="R233:S234"/>
    <mergeCell ref="M235:M236"/>
    <mergeCell ref="N235:Q236"/>
    <mergeCell ref="R235:S236"/>
    <mergeCell ref="L199:L206"/>
    <mergeCell ref="T199:T206"/>
    <mergeCell ref="L207:M208"/>
    <mergeCell ref="N207:O208"/>
    <mergeCell ref="P207:P208"/>
    <mergeCell ref="Q207:Q208"/>
    <mergeCell ref="R207:S208"/>
    <mergeCell ref="T207:T208"/>
    <mergeCell ref="M237:M238"/>
    <mergeCell ref="N237:Q237"/>
    <mergeCell ref="R237:S238"/>
    <mergeCell ref="N238:Q238"/>
    <mergeCell ref="M213:M214"/>
    <mergeCell ref="N213:Q214"/>
    <mergeCell ref="R213:S214"/>
    <mergeCell ref="N215:Q216"/>
    <mergeCell ref="R215:S216"/>
    <mergeCell ref="AB207:AC208"/>
    <mergeCell ref="N226:Q228"/>
    <mergeCell ref="R226:S228"/>
    <mergeCell ref="M229:M230"/>
    <mergeCell ref="N229:Q230"/>
    <mergeCell ref="R229:S230"/>
    <mergeCell ref="T229:T230"/>
    <mergeCell ref="AI129:AJ130"/>
    <mergeCell ref="AG151:AH152"/>
    <mergeCell ref="AI151:AJ152"/>
    <mergeCell ref="AG156:AH157"/>
    <mergeCell ref="V129:W130"/>
    <mergeCell ref="X166:Y167"/>
    <mergeCell ref="X156:Y157"/>
    <mergeCell ref="Z156:Z157"/>
    <mergeCell ref="R141:S142"/>
    <mergeCell ref="AB142:AC144"/>
    <mergeCell ref="Z143:AA143"/>
    <mergeCell ref="N141:Q141"/>
    <mergeCell ref="X141:AA141"/>
    <mergeCell ref="R151:S152"/>
    <mergeCell ref="AI156:AJ157"/>
    <mergeCell ref="AG161:AH162"/>
    <mergeCell ref="AI161:AJ162"/>
    <mergeCell ref="AI171:AJ172"/>
    <mergeCell ref="N201:Q202"/>
    <mergeCell ref="AB221:AC222"/>
    <mergeCell ref="AB154:AC155"/>
    <mergeCell ref="AB159:AC160"/>
    <mergeCell ref="X222:AA222"/>
    <mergeCell ref="AG107:AH108"/>
    <mergeCell ref="AI107:AJ108"/>
    <mergeCell ref="AG195:AH196"/>
    <mergeCell ref="AI195:AJ196"/>
    <mergeCell ref="X185:AA186"/>
    <mergeCell ref="T177:T178"/>
    <mergeCell ref="T181:T182"/>
    <mergeCell ref="N183:Q184"/>
    <mergeCell ref="X179:AA180"/>
    <mergeCell ref="AB141:AC141"/>
    <mergeCell ref="X144:Y144"/>
    <mergeCell ref="Z144:AA144"/>
    <mergeCell ref="V133:V150"/>
    <mergeCell ref="N137:Q137"/>
    <mergeCell ref="AB135:AC135"/>
    <mergeCell ref="W145:W146"/>
    <mergeCell ref="X145:AA145"/>
    <mergeCell ref="N146:Q146"/>
    <mergeCell ref="X135:AA135"/>
    <mergeCell ref="V110:AC110"/>
    <mergeCell ref="AG129:AH130"/>
    <mergeCell ref="Z161:Z162"/>
    <mergeCell ref="AA161:AA162"/>
    <mergeCell ref="AB161:AC162"/>
    <mergeCell ref="W179:W180"/>
    <mergeCell ref="X181:AA182"/>
    <mergeCell ref="X139:AA139"/>
    <mergeCell ref="X136:AA136"/>
    <mergeCell ref="X133:AA133"/>
    <mergeCell ref="AG166:AH167"/>
    <mergeCell ref="AI166:AJ167"/>
    <mergeCell ref="AG171:AH172"/>
    <mergeCell ref="AB231:AC232"/>
    <mergeCell ref="AD129:AD130"/>
    <mergeCell ref="AD164:AD165"/>
    <mergeCell ref="AD166:AD167"/>
    <mergeCell ref="AB156:AC157"/>
    <mergeCell ref="R137:S138"/>
    <mergeCell ref="M185:M186"/>
    <mergeCell ref="AB136:AC136"/>
    <mergeCell ref="R135:S136"/>
    <mergeCell ref="AB129:AC130"/>
    <mergeCell ref="W147:W148"/>
    <mergeCell ref="X147:AA148"/>
    <mergeCell ref="W149:W150"/>
    <mergeCell ref="AB149:AC150"/>
    <mergeCell ref="R154:S155"/>
    <mergeCell ref="M139:M140"/>
    <mergeCell ref="N145:Q145"/>
    <mergeCell ref="Q195:Q196"/>
    <mergeCell ref="N195:O196"/>
    <mergeCell ref="X207:AA208"/>
    <mergeCell ref="W209:W210"/>
    <mergeCell ref="X209:AA210"/>
    <mergeCell ref="AB209:AC210"/>
    <mergeCell ref="L210:S210"/>
    <mergeCell ref="L211:L220"/>
    <mergeCell ref="M211:M212"/>
    <mergeCell ref="N211:Q212"/>
    <mergeCell ref="R211:S212"/>
    <mergeCell ref="W213:W214"/>
    <mergeCell ref="X213:AA214"/>
    <mergeCell ref="AB213:AC214"/>
    <mergeCell ref="N134:Q134"/>
    <mergeCell ref="C235:C236"/>
    <mergeCell ref="D235:G236"/>
    <mergeCell ref="C224:C226"/>
    <mergeCell ref="AB147:AC148"/>
    <mergeCell ref="AK195:AL196"/>
    <mergeCell ref="AG217:AH218"/>
    <mergeCell ref="AK217:AL218"/>
    <mergeCell ref="R245:R246"/>
    <mergeCell ref="R249:R250"/>
    <mergeCell ref="S245:S246"/>
    <mergeCell ref="S249:S250"/>
    <mergeCell ref="R243:R244"/>
    <mergeCell ref="S243:S244"/>
    <mergeCell ref="X203:AA204"/>
    <mergeCell ref="X229:AA229"/>
    <mergeCell ref="D211:G212"/>
    <mergeCell ref="H211:I212"/>
    <mergeCell ref="D203:G204"/>
    <mergeCell ref="D199:G200"/>
    <mergeCell ref="H199:I200"/>
    <mergeCell ref="H203:I204"/>
    <mergeCell ref="D227:G228"/>
    <mergeCell ref="J222:J223"/>
    <mergeCell ref="D239:G240"/>
    <mergeCell ref="H239:I240"/>
    <mergeCell ref="N243:O244"/>
    <mergeCell ref="P243:Q244"/>
    <mergeCell ref="N245:O246"/>
    <mergeCell ref="P245:Q246"/>
    <mergeCell ref="N249:O250"/>
    <mergeCell ref="P249:Q250"/>
    <mergeCell ref="AB179:AC180"/>
    <mergeCell ref="D237:G238"/>
    <mergeCell ref="H237:I238"/>
    <mergeCell ref="H229:I232"/>
    <mergeCell ref="D224:G226"/>
    <mergeCell ref="G241:G242"/>
    <mergeCell ref="X183:AA184"/>
    <mergeCell ref="AD151:AD152"/>
    <mergeCell ref="T183:T184"/>
    <mergeCell ref="W183:W184"/>
    <mergeCell ref="AB185:AC186"/>
    <mergeCell ref="AD161:AD162"/>
    <mergeCell ref="AD156:AD157"/>
    <mergeCell ref="B241:C242"/>
    <mergeCell ref="D241:E242"/>
    <mergeCell ref="F241:F242"/>
    <mergeCell ref="H241:I242"/>
    <mergeCell ref="H201:I202"/>
    <mergeCell ref="C211:C212"/>
    <mergeCell ref="X217:Y218"/>
    <mergeCell ref="T189:T190"/>
    <mergeCell ref="V199:V216"/>
    <mergeCell ref="Z217:Z218"/>
    <mergeCell ref="R159:S160"/>
    <mergeCell ref="J241:J242"/>
    <mergeCell ref="H177:I178"/>
    <mergeCell ref="J177:J178"/>
    <mergeCell ref="M177:M178"/>
    <mergeCell ref="H205:I206"/>
    <mergeCell ref="H222:I223"/>
    <mergeCell ref="J239:J240"/>
    <mergeCell ref="C239:C240"/>
    <mergeCell ref="H224:I226"/>
    <mergeCell ref="N247:O248"/>
    <mergeCell ref="N220:Q220"/>
    <mergeCell ref="T154:T155"/>
    <mergeCell ref="AD159:AD160"/>
    <mergeCell ref="N187:Q188"/>
    <mergeCell ref="N193:Q194"/>
    <mergeCell ref="N185:Q186"/>
    <mergeCell ref="AB173:AD174"/>
    <mergeCell ref="N161:O162"/>
    <mergeCell ref="P161:P162"/>
    <mergeCell ref="V170:W170"/>
    <mergeCell ref="N177:Q178"/>
    <mergeCell ref="AA166:AA167"/>
    <mergeCell ref="R161:S162"/>
    <mergeCell ref="AD154:AD155"/>
    <mergeCell ref="X230:AA230"/>
    <mergeCell ref="T211:T220"/>
    <mergeCell ref="W211:W212"/>
    <mergeCell ref="X211:AA212"/>
    <mergeCell ref="AB211:AC212"/>
    <mergeCell ref="L198:S198"/>
    <mergeCell ref="N159:Q160"/>
    <mergeCell ref="AD239:AD240"/>
    <mergeCell ref="AB217:AC218"/>
    <mergeCell ref="AD217:AD218"/>
    <mergeCell ref="V220:AC220"/>
    <mergeCell ref="V221:V238"/>
    <mergeCell ref="X221:AA221"/>
    <mergeCell ref="M191:M192"/>
    <mergeCell ref="M193:M194"/>
    <mergeCell ref="M199:M200"/>
    <mergeCell ref="M201:M202"/>
    <mergeCell ref="D156:G157"/>
    <mergeCell ref="H156:I157"/>
    <mergeCell ref="A145:B145"/>
    <mergeCell ref="G217:G218"/>
    <mergeCell ref="F139:G140"/>
    <mergeCell ref="H152:I153"/>
    <mergeCell ref="D164:G169"/>
    <mergeCell ref="J185:J186"/>
    <mergeCell ref="D187:G188"/>
    <mergeCell ref="H187:I188"/>
    <mergeCell ref="R145:S146"/>
    <mergeCell ref="H150:I151"/>
    <mergeCell ref="D163:G163"/>
    <mergeCell ref="D148:G149"/>
    <mergeCell ref="H164:I170"/>
    <mergeCell ref="L195:M196"/>
    <mergeCell ref="H215:I216"/>
    <mergeCell ref="H185:I186"/>
    <mergeCell ref="R183:S184"/>
    <mergeCell ref="D171:E172"/>
    <mergeCell ref="M181:M182"/>
    <mergeCell ref="N181:Q182"/>
    <mergeCell ref="C181:C182"/>
    <mergeCell ref="R191:S192"/>
    <mergeCell ref="N189:Q190"/>
    <mergeCell ref="R201:S202"/>
    <mergeCell ref="R187:S188"/>
    <mergeCell ref="D143:G145"/>
    <mergeCell ref="A147:B147"/>
    <mergeCell ref="A146:B146"/>
    <mergeCell ref="A150:B151"/>
    <mergeCell ref="A164:B170"/>
    <mergeCell ref="D222:G223"/>
    <mergeCell ref="J224:J226"/>
    <mergeCell ref="D123:E124"/>
    <mergeCell ref="F123:G124"/>
    <mergeCell ref="C152:C153"/>
    <mergeCell ref="H146:I147"/>
    <mergeCell ref="D95:G105"/>
    <mergeCell ref="F217:F218"/>
    <mergeCell ref="J148:J155"/>
    <mergeCell ref="L133:L150"/>
    <mergeCell ref="F195:F196"/>
    <mergeCell ref="G195:G196"/>
    <mergeCell ref="D189:G194"/>
    <mergeCell ref="H189:I194"/>
    <mergeCell ref="C185:C186"/>
    <mergeCell ref="C213:C214"/>
    <mergeCell ref="C209:C210"/>
    <mergeCell ref="C183:C184"/>
    <mergeCell ref="C187:C188"/>
    <mergeCell ref="H139:I140"/>
    <mergeCell ref="C177:C178"/>
    <mergeCell ref="C189:C194"/>
    <mergeCell ref="L171:M172"/>
    <mergeCell ref="D158:G158"/>
    <mergeCell ref="C164:C170"/>
    <mergeCell ref="H158:I160"/>
    <mergeCell ref="D116:E117"/>
    <mergeCell ref="M105:M106"/>
    <mergeCell ref="C150:C151"/>
    <mergeCell ref="C156:C157"/>
    <mergeCell ref="C114:C121"/>
    <mergeCell ref="H129:I130"/>
    <mergeCell ref="H217:I218"/>
    <mergeCell ref="J217:J218"/>
    <mergeCell ref="J209:J210"/>
    <mergeCell ref="C215:C216"/>
    <mergeCell ref="C207:C208"/>
    <mergeCell ref="D209:G210"/>
    <mergeCell ref="C220:C221"/>
    <mergeCell ref="D182:G182"/>
    <mergeCell ref="D213:G213"/>
    <mergeCell ref="H213:I214"/>
    <mergeCell ref="M187:M188"/>
    <mergeCell ref="M203:M204"/>
    <mergeCell ref="B195:C196"/>
    <mergeCell ref="D195:E196"/>
    <mergeCell ref="D183:G184"/>
    <mergeCell ref="D181:G181"/>
    <mergeCell ref="M189:M190"/>
    <mergeCell ref="M215:M216"/>
    <mergeCell ref="A2:J2"/>
    <mergeCell ref="A56:J57"/>
    <mergeCell ref="V154:W155"/>
    <mergeCell ref="V159:W160"/>
    <mergeCell ref="L154:M155"/>
    <mergeCell ref="L159:M160"/>
    <mergeCell ref="D61:G66"/>
    <mergeCell ref="H61:I66"/>
    <mergeCell ref="J61:J66"/>
    <mergeCell ref="A67:B79"/>
    <mergeCell ref="C67:C73"/>
    <mergeCell ref="D67:G73"/>
    <mergeCell ref="H67:I73"/>
    <mergeCell ref="C74:C79"/>
    <mergeCell ref="B199:B216"/>
    <mergeCell ref="B220:B240"/>
    <mergeCell ref="C199:C200"/>
    <mergeCell ref="N199:Q200"/>
    <mergeCell ref="H195:I196"/>
    <mergeCell ref="J195:J196"/>
    <mergeCell ref="A114:B140"/>
    <mergeCell ref="H154:I155"/>
    <mergeCell ref="H171:I172"/>
    <mergeCell ref="Q156:Q157"/>
    <mergeCell ref="F131:G132"/>
    <mergeCell ref="B217:C218"/>
    <mergeCell ref="D217:E218"/>
    <mergeCell ref="D233:G234"/>
    <mergeCell ref="C237:C238"/>
    <mergeCell ref="C233:C234"/>
    <mergeCell ref="H227:I228"/>
    <mergeCell ref="J227:J228"/>
    <mergeCell ref="AB239:AC240"/>
    <mergeCell ref="M137:M138"/>
    <mergeCell ref="AB139:AC139"/>
    <mergeCell ref="N173:S174"/>
    <mergeCell ref="D185:G186"/>
    <mergeCell ref="D207:G208"/>
    <mergeCell ref="H207:I208"/>
    <mergeCell ref="C201:C202"/>
    <mergeCell ref="J161:J163"/>
    <mergeCell ref="D170:G170"/>
    <mergeCell ref="Q151:Q152"/>
    <mergeCell ref="AB183:AC184"/>
    <mergeCell ref="R189:S190"/>
    <mergeCell ref="R181:S182"/>
    <mergeCell ref="J179:J180"/>
    <mergeCell ref="M145:M146"/>
    <mergeCell ref="X146:AA146"/>
    <mergeCell ref="AB140:AC140"/>
    <mergeCell ref="T169:T170"/>
    <mergeCell ref="AB137:AC137"/>
    <mergeCell ref="D159:G159"/>
    <mergeCell ref="N191:Q192"/>
    <mergeCell ref="A171:C172"/>
    <mergeCell ref="W207:W208"/>
    <mergeCell ref="R199:S200"/>
    <mergeCell ref="P195:P196"/>
    <mergeCell ref="W205:W206"/>
    <mergeCell ref="X205:AA206"/>
    <mergeCell ref="D161:G162"/>
    <mergeCell ref="D215:G216"/>
    <mergeCell ref="D220:G221"/>
    <mergeCell ref="AA156:AA157"/>
    <mergeCell ref="AB151:AC152"/>
    <mergeCell ref="W181:W182"/>
    <mergeCell ref="Q161:Q162"/>
    <mergeCell ref="L151:M152"/>
    <mergeCell ref="P156:P157"/>
    <mergeCell ref="X143:Y143"/>
    <mergeCell ref="T171:T172"/>
    <mergeCell ref="R169:S170"/>
    <mergeCell ref="L161:M162"/>
    <mergeCell ref="N124:Q124"/>
    <mergeCell ref="X124:AA124"/>
    <mergeCell ref="W125:W126"/>
    <mergeCell ref="N133:Q133"/>
    <mergeCell ref="R123:S124"/>
    <mergeCell ref="P129:P130"/>
    <mergeCell ref="M135:M136"/>
    <mergeCell ref="V132:AC132"/>
    <mergeCell ref="R133:S134"/>
    <mergeCell ref="AB133:AC134"/>
    <mergeCell ref="AB123:AC124"/>
    <mergeCell ref="N126:Q126"/>
    <mergeCell ref="R125:S126"/>
    <mergeCell ref="L169:M169"/>
    <mergeCell ref="N169:Q170"/>
    <mergeCell ref="AB145:AC146"/>
    <mergeCell ref="N179:Q180"/>
    <mergeCell ref="M179:M180"/>
    <mergeCell ref="N144:Q144"/>
    <mergeCell ref="N135:Q135"/>
    <mergeCell ref="N136:Q136"/>
    <mergeCell ref="V169:W169"/>
    <mergeCell ref="L156:M157"/>
    <mergeCell ref="C92:C94"/>
    <mergeCell ref="D94:G94"/>
    <mergeCell ref="C109:C113"/>
    <mergeCell ref="H125:I126"/>
    <mergeCell ref="AB258:AD259"/>
    <mergeCell ref="Z166:Z167"/>
    <mergeCell ref="V161:W162"/>
    <mergeCell ref="X161:Y162"/>
    <mergeCell ref="K173:M174"/>
    <mergeCell ref="K258:M259"/>
    <mergeCell ref="V239:W240"/>
    <mergeCell ref="M147:M150"/>
    <mergeCell ref="N147:Q150"/>
    <mergeCell ref="H209:I210"/>
    <mergeCell ref="R203:S204"/>
    <mergeCell ref="D214:G214"/>
    <mergeCell ref="C203:C204"/>
    <mergeCell ref="D206:G206"/>
    <mergeCell ref="B198:I198"/>
    <mergeCell ref="D201:G202"/>
    <mergeCell ref="C205:C206"/>
    <mergeCell ref="M205:M206"/>
    <mergeCell ref="D205:G205"/>
    <mergeCell ref="A154:B154"/>
    <mergeCell ref="A156:B157"/>
    <mergeCell ref="A152:B153"/>
    <mergeCell ref="D150:G151"/>
    <mergeCell ref="D146:G147"/>
    <mergeCell ref="R147:S150"/>
    <mergeCell ref="C146:C147"/>
    <mergeCell ref="A158:B163"/>
    <mergeCell ref="B177:B194"/>
    <mergeCell ref="X111:AA111"/>
    <mergeCell ref="V107:W108"/>
    <mergeCell ref="X107:Y108"/>
    <mergeCell ref="X99:AA100"/>
    <mergeCell ref="X113:AA113"/>
    <mergeCell ref="X114:AA114"/>
    <mergeCell ref="W113:W114"/>
    <mergeCell ref="X122:AA122"/>
    <mergeCell ref="W123:W124"/>
    <mergeCell ref="F129:G130"/>
    <mergeCell ref="Z107:Z108"/>
    <mergeCell ref="AA107:AA108"/>
    <mergeCell ref="T111:T128"/>
    <mergeCell ref="X115:AA115"/>
    <mergeCell ref="AA129:AA130"/>
    <mergeCell ref="X123:AA123"/>
    <mergeCell ref="X120:AA120"/>
    <mergeCell ref="C108:J108"/>
    <mergeCell ref="C95:C107"/>
    <mergeCell ref="H95:I107"/>
    <mergeCell ref="F116:G117"/>
    <mergeCell ref="R129:S130"/>
    <mergeCell ref="H114:I115"/>
    <mergeCell ref="F127:G128"/>
    <mergeCell ref="C229:C232"/>
    <mergeCell ref="D229:G232"/>
    <mergeCell ref="X258:AA259"/>
    <mergeCell ref="X225:AA225"/>
    <mergeCell ref="X226:AA226"/>
    <mergeCell ref="W229:W230"/>
    <mergeCell ref="R217:S218"/>
    <mergeCell ref="W233:W234"/>
    <mergeCell ref="X233:AA233"/>
    <mergeCell ref="X247:Y248"/>
    <mergeCell ref="Z247:Z248"/>
    <mergeCell ref="V245:W248"/>
    <mergeCell ref="U258:W259"/>
    <mergeCell ref="X235:AA238"/>
    <mergeCell ref="N258:S259"/>
    <mergeCell ref="N251:O251"/>
    <mergeCell ref="P251:Q251"/>
    <mergeCell ref="N252:O253"/>
    <mergeCell ref="X249:Y250"/>
    <mergeCell ref="Z249:Z250"/>
    <mergeCell ref="J229:J238"/>
    <mergeCell ref="H235:I236"/>
    <mergeCell ref="AA249:AA252"/>
    <mergeCell ref="X239:Y240"/>
    <mergeCell ref="Z239:Z240"/>
    <mergeCell ref="AA239:AA240"/>
    <mergeCell ref="T258:T259"/>
    <mergeCell ref="C222:C223"/>
    <mergeCell ref="H233:I234"/>
    <mergeCell ref="Z245:Z246"/>
    <mergeCell ref="H220:I221"/>
    <mergeCell ref="C227:C228"/>
    <mergeCell ref="A80:B83"/>
    <mergeCell ref="C80:C83"/>
    <mergeCell ref="R69:S70"/>
    <mergeCell ref="M71:M76"/>
    <mergeCell ref="T69:T70"/>
    <mergeCell ref="W77:W83"/>
    <mergeCell ref="K69:L70"/>
    <mergeCell ref="K71:L76"/>
    <mergeCell ref="X86:AA87"/>
    <mergeCell ref="AB77:AC83"/>
    <mergeCell ref="AB101:AC102"/>
    <mergeCell ref="K77:L83"/>
    <mergeCell ref="K84:M85"/>
    <mergeCell ref="R99:S100"/>
    <mergeCell ref="N98:Q98"/>
    <mergeCell ref="N95:Q95"/>
    <mergeCell ref="M101:M104"/>
    <mergeCell ref="J95:J107"/>
    <mergeCell ref="D106:G107"/>
    <mergeCell ref="M91:M92"/>
    <mergeCell ref="U77:V83"/>
    <mergeCell ref="H84:I85"/>
    <mergeCell ref="D82:G83"/>
    <mergeCell ref="D84:E85"/>
    <mergeCell ref="A88:I88"/>
    <mergeCell ref="L107:M108"/>
    <mergeCell ref="P84:P85"/>
    <mergeCell ref="R107:S108"/>
    <mergeCell ref="C89:C91"/>
    <mergeCell ref="M93:M94"/>
    <mergeCell ref="N93:Q94"/>
    <mergeCell ref="A108:B113"/>
    <mergeCell ref="N2:Q3"/>
    <mergeCell ref="H25:I25"/>
    <mergeCell ref="C32:C37"/>
    <mergeCell ref="D32:G32"/>
    <mergeCell ref="N13:Q14"/>
    <mergeCell ref="N15:Q16"/>
    <mergeCell ref="N17:Q18"/>
    <mergeCell ref="N19:Q20"/>
    <mergeCell ref="Z49:AA50"/>
    <mergeCell ref="AB49:AC50"/>
    <mergeCell ref="X51:Y52"/>
    <mergeCell ref="Z51:AA52"/>
    <mergeCell ref="U31:V56"/>
    <mergeCell ref="X2:AA4"/>
    <mergeCell ref="X5:AA7"/>
    <mergeCell ref="U2:V7"/>
    <mergeCell ref="R2:S7"/>
    <mergeCell ref="A54:C55"/>
    <mergeCell ref="H48:I51"/>
    <mergeCell ref="A31:B51"/>
    <mergeCell ref="C31:J31"/>
    <mergeCell ref="K31:L48"/>
    <mergeCell ref="M31:M48"/>
    <mergeCell ref="H54:I55"/>
    <mergeCell ref="D11:G17"/>
    <mergeCell ref="H35:I35"/>
    <mergeCell ref="D18:G23"/>
    <mergeCell ref="H18:I23"/>
    <mergeCell ref="H36:I36"/>
    <mergeCell ref="H37:I37"/>
    <mergeCell ref="C38:C41"/>
    <mergeCell ref="C43:C46"/>
    <mergeCell ref="A52:B53"/>
    <mergeCell ref="C52:C53"/>
    <mergeCell ref="X39:AA40"/>
    <mergeCell ref="AB45:AC46"/>
    <mergeCell ref="A24:J24"/>
    <mergeCell ref="N11:Q12"/>
    <mergeCell ref="N28:Q30"/>
    <mergeCell ref="R22:S30"/>
    <mergeCell ref="D26:G26"/>
    <mergeCell ref="H26:I26"/>
    <mergeCell ref="D27:G27"/>
    <mergeCell ref="J32:J41"/>
    <mergeCell ref="D33:F33"/>
    <mergeCell ref="D34:F34"/>
    <mergeCell ref="C48:C51"/>
    <mergeCell ref="D48:G51"/>
    <mergeCell ref="H43:I46"/>
    <mergeCell ref="J48:J51"/>
    <mergeCell ref="D37:F37"/>
    <mergeCell ref="D38:G38"/>
    <mergeCell ref="C42:J42"/>
    <mergeCell ref="D43:G46"/>
    <mergeCell ref="D41:G41"/>
    <mergeCell ref="J52:J53"/>
    <mergeCell ref="H28:I28"/>
    <mergeCell ref="D35:F35"/>
    <mergeCell ref="D36:F36"/>
    <mergeCell ref="H11:I17"/>
    <mergeCell ref="C18:C23"/>
    <mergeCell ref="X22:AA23"/>
    <mergeCell ref="X30:AA30"/>
    <mergeCell ref="X28:AA29"/>
    <mergeCell ref="U1:AC1"/>
    <mergeCell ref="A58:J59"/>
    <mergeCell ref="A60:I60"/>
    <mergeCell ref="A61:B66"/>
    <mergeCell ref="C61:C66"/>
    <mergeCell ref="R61:S62"/>
    <mergeCell ref="M65:M66"/>
    <mergeCell ref="N65:Q66"/>
    <mergeCell ref="R65:S66"/>
    <mergeCell ref="J43:J46"/>
    <mergeCell ref="C47:J47"/>
    <mergeCell ref="M21:M30"/>
    <mergeCell ref="N43:O44"/>
    <mergeCell ref="M56:M57"/>
    <mergeCell ref="M58:M60"/>
    <mergeCell ref="P45:Q46"/>
    <mergeCell ref="A5:B10"/>
    <mergeCell ref="X53:Y54"/>
    <mergeCell ref="P33:Q34"/>
    <mergeCell ref="R33:S34"/>
    <mergeCell ref="H30:I30"/>
    <mergeCell ref="D40:G40"/>
    <mergeCell ref="A11:B23"/>
    <mergeCell ref="C5:C10"/>
    <mergeCell ref="K49:L68"/>
    <mergeCell ref="X8:AA8"/>
    <mergeCell ref="R39:S40"/>
    <mergeCell ref="M63:M64"/>
    <mergeCell ref="P47:Q48"/>
    <mergeCell ref="D52:G53"/>
    <mergeCell ref="H52:I53"/>
    <mergeCell ref="M67:M68"/>
    <mergeCell ref="A1:I1"/>
    <mergeCell ref="K1:S1"/>
    <mergeCell ref="N8:Q10"/>
    <mergeCell ref="M2:M7"/>
    <mergeCell ref="D5:G10"/>
    <mergeCell ref="H5:I10"/>
    <mergeCell ref="J5:J10"/>
    <mergeCell ref="D25:G25"/>
    <mergeCell ref="C11:C17"/>
    <mergeCell ref="N35:O36"/>
    <mergeCell ref="H33:I33"/>
    <mergeCell ref="N4:Q5"/>
    <mergeCell ref="N6:Q7"/>
    <mergeCell ref="K21:L30"/>
    <mergeCell ref="K2:L7"/>
    <mergeCell ref="P35:Q36"/>
    <mergeCell ref="M8:M20"/>
    <mergeCell ref="D29:G29"/>
    <mergeCell ref="H29:I29"/>
    <mergeCell ref="D30:G30"/>
    <mergeCell ref="J11:J23"/>
    <mergeCell ref="J25:J30"/>
    <mergeCell ref="A25:B30"/>
    <mergeCell ref="H32:I32"/>
    <mergeCell ref="H34:I34"/>
    <mergeCell ref="H27:I27"/>
    <mergeCell ref="D28:G28"/>
    <mergeCell ref="N24:Q25"/>
    <mergeCell ref="N22:Q23"/>
    <mergeCell ref="R8:S20"/>
    <mergeCell ref="K8:L20"/>
    <mergeCell ref="A3:J4"/>
    <mergeCell ref="D54:E55"/>
    <mergeCell ref="F54:F55"/>
    <mergeCell ref="J89:J91"/>
    <mergeCell ref="J92:J94"/>
    <mergeCell ref="H38:I41"/>
    <mergeCell ref="D39:G39"/>
    <mergeCell ref="H131:I132"/>
    <mergeCell ref="G84:G85"/>
    <mergeCell ref="D118:E119"/>
    <mergeCell ref="N117:Q117"/>
    <mergeCell ref="M95:M96"/>
    <mergeCell ref="M117:M118"/>
    <mergeCell ref="M69:M70"/>
    <mergeCell ref="J67:J79"/>
    <mergeCell ref="M77:M83"/>
    <mergeCell ref="H74:I79"/>
    <mergeCell ref="J82:J83"/>
    <mergeCell ref="N107:O108"/>
    <mergeCell ref="L111:L128"/>
    <mergeCell ref="M99:M100"/>
    <mergeCell ref="D111:G111"/>
    <mergeCell ref="J123:J128"/>
    <mergeCell ref="N67:Q68"/>
    <mergeCell ref="N71:Q76"/>
    <mergeCell ref="H82:I83"/>
    <mergeCell ref="J54:J55"/>
    <mergeCell ref="M53:M55"/>
    <mergeCell ref="D92:G93"/>
    <mergeCell ref="J109:J113"/>
    <mergeCell ref="H127:I128"/>
    <mergeCell ref="D109:G109"/>
    <mergeCell ref="Q84:Q85"/>
    <mergeCell ref="D177:G178"/>
    <mergeCell ref="V177:V194"/>
    <mergeCell ref="W177:W178"/>
    <mergeCell ref="R177:S178"/>
    <mergeCell ref="X187:AA194"/>
    <mergeCell ref="D74:G79"/>
    <mergeCell ref="D80:G81"/>
    <mergeCell ref="H80:I81"/>
    <mergeCell ref="H143:I145"/>
    <mergeCell ref="J114:J121"/>
    <mergeCell ref="M143:M144"/>
    <mergeCell ref="F84:F85"/>
    <mergeCell ref="N111:Q112"/>
    <mergeCell ref="D120:E121"/>
    <mergeCell ref="F118:G119"/>
    <mergeCell ref="F120:G121"/>
    <mergeCell ref="D114:G115"/>
    <mergeCell ref="D112:G113"/>
    <mergeCell ref="H109:I113"/>
    <mergeCell ref="H118:I119"/>
    <mergeCell ref="F125:G126"/>
    <mergeCell ref="M123:M124"/>
    <mergeCell ref="N113:Q113"/>
    <mergeCell ref="M133:M134"/>
    <mergeCell ref="D127:E128"/>
    <mergeCell ref="H135:I136"/>
    <mergeCell ref="J80:J81"/>
    <mergeCell ref="D135:E136"/>
    <mergeCell ref="F133:G134"/>
    <mergeCell ref="W103:W104"/>
    <mergeCell ref="X91:AA92"/>
    <mergeCell ref="W119:W120"/>
    <mergeCell ref="F135:G136"/>
    <mergeCell ref="F137:G138"/>
    <mergeCell ref="D152:G153"/>
    <mergeCell ref="N143:Q143"/>
    <mergeCell ref="Q129:Q130"/>
    <mergeCell ref="M127:M128"/>
    <mergeCell ref="C179:C180"/>
    <mergeCell ref="D179:G180"/>
    <mergeCell ref="T173:T174"/>
    <mergeCell ref="H133:I134"/>
    <mergeCell ref="H179:I180"/>
    <mergeCell ref="T129:T130"/>
    <mergeCell ref="X142:AA142"/>
    <mergeCell ref="D137:E138"/>
    <mergeCell ref="C161:C163"/>
    <mergeCell ref="C122:C140"/>
    <mergeCell ref="M125:M126"/>
    <mergeCell ref="N154:Q155"/>
    <mergeCell ref="H161:I163"/>
    <mergeCell ref="N142:Q142"/>
    <mergeCell ref="X151:Y152"/>
    <mergeCell ref="D154:G154"/>
    <mergeCell ref="D155:G155"/>
    <mergeCell ref="D122:J122"/>
    <mergeCell ref="H137:I138"/>
    <mergeCell ref="H123:I124"/>
    <mergeCell ref="J129:J140"/>
    <mergeCell ref="C148:C149"/>
    <mergeCell ref="J171:J172"/>
    <mergeCell ref="C158:C160"/>
    <mergeCell ref="V156:W157"/>
    <mergeCell ref="T156:T157"/>
    <mergeCell ref="AD171:AD172"/>
    <mergeCell ref="L170:M170"/>
    <mergeCell ref="W121:W122"/>
    <mergeCell ref="X121:AA121"/>
    <mergeCell ref="AD169:AD170"/>
    <mergeCell ref="Z151:Z152"/>
    <mergeCell ref="R156:S157"/>
    <mergeCell ref="X127:AA128"/>
    <mergeCell ref="AB125:AC126"/>
    <mergeCell ref="AB127:AC128"/>
    <mergeCell ref="AB121:AC122"/>
    <mergeCell ref="X125:AA125"/>
    <mergeCell ref="X126:AA126"/>
    <mergeCell ref="W127:W128"/>
    <mergeCell ref="X129:Y130"/>
    <mergeCell ref="Z129:Z130"/>
    <mergeCell ref="R121:S122"/>
    <mergeCell ref="V111:V128"/>
    <mergeCell ref="W117:W118"/>
    <mergeCell ref="X169:AA170"/>
    <mergeCell ref="AB169:AC170"/>
    <mergeCell ref="T159:T160"/>
    <mergeCell ref="AB111:AC112"/>
    <mergeCell ref="AB115:AC116"/>
    <mergeCell ref="X137:AA137"/>
    <mergeCell ref="X134:AA134"/>
    <mergeCell ref="N115:Q115"/>
    <mergeCell ref="P171:P172"/>
    <mergeCell ref="T151:T152"/>
    <mergeCell ref="T161:T162"/>
    <mergeCell ref="Q171:Q172"/>
    <mergeCell ref="R171:S172"/>
    <mergeCell ref="K86:M87"/>
    <mergeCell ref="H89:I91"/>
    <mergeCell ref="P107:P108"/>
    <mergeCell ref="R119:S120"/>
    <mergeCell ref="M119:M120"/>
    <mergeCell ref="N123:Q123"/>
    <mergeCell ref="N122:Q122"/>
    <mergeCell ref="R117:S118"/>
    <mergeCell ref="N84:O85"/>
    <mergeCell ref="N89:Q89"/>
    <mergeCell ref="N118:Q118"/>
    <mergeCell ref="M113:M114"/>
    <mergeCell ref="N114:Q114"/>
    <mergeCell ref="N99:Q100"/>
    <mergeCell ref="R95:S96"/>
    <mergeCell ref="R113:S114"/>
    <mergeCell ref="M115:M116"/>
    <mergeCell ref="M111:M112"/>
    <mergeCell ref="N119:Q119"/>
    <mergeCell ref="M121:M122"/>
    <mergeCell ref="N121:Q121"/>
    <mergeCell ref="J84:J85"/>
    <mergeCell ref="H92:I94"/>
    <mergeCell ref="H116:I117"/>
    <mergeCell ref="M97:M98"/>
    <mergeCell ref="D139:E140"/>
    <mergeCell ref="B176:I176"/>
    <mergeCell ref="L176:S176"/>
    <mergeCell ref="V176:AC176"/>
    <mergeCell ref="N140:Q140"/>
    <mergeCell ref="J158:J160"/>
    <mergeCell ref="C143:C145"/>
    <mergeCell ref="L177:L194"/>
    <mergeCell ref="A143:B144"/>
    <mergeCell ref="R143:S144"/>
    <mergeCell ref="N151:O152"/>
    <mergeCell ref="P151:P152"/>
    <mergeCell ref="H183:I184"/>
    <mergeCell ref="M183:M184"/>
    <mergeCell ref="F171:F172"/>
    <mergeCell ref="G171:G172"/>
    <mergeCell ref="J164:J170"/>
    <mergeCell ref="A148:B149"/>
    <mergeCell ref="U173:W174"/>
    <mergeCell ref="W187:W194"/>
    <mergeCell ref="X173:AA174"/>
    <mergeCell ref="V151:W152"/>
    <mergeCell ref="H181:I182"/>
    <mergeCell ref="J156:J157"/>
    <mergeCell ref="X154:AA155"/>
    <mergeCell ref="X159:AA160"/>
    <mergeCell ref="H148:I149"/>
    <mergeCell ref="D160:G160"/>
    <mergeCell ref="N156:O157"/>
    <mergeCell ref="W133:W141"/>
    <mergeCell ref="X164:AA165"/>
    <mergeCell ref="T133:T150"/>
    <mergeCell ref="AB107:AC108"/>
    <mergeCell ref="AD107:AD108"/>
    <mergeCell ref="AD111:AD128"/>
    <mergeCell ref="W105:W106"/>
    <mergeCell ref="N127:Q128"/>
    <mergeCell ref="X119:AA119"/>
    <mergeCell ref="N104:Q104"/>
    <mergeCell ref="R127:S128"/>
    <mergeCell ref="X117:AA118"/>
    <mergeCell ref="W115:W116"/>
    <mergeCell ref="W111:W112"/>
    <mergeCell ref="AB99:AC100"/>
    <mergeCell ref="AB103:AC104"/>
    <mergeCell ref="X105:AA105"/>
    <mergeCell ref="X106:AA106"/>
    <mergeCell ref="N101:Q102"/>
    <mergeCell ref="R101:S104"/>
    <mergeCell ref="X103:AA104"/>
    <mergeCell ref="AD99:AD106"/>
    <mergeCell ref="AB105:AC106"/>
    <mergeCell ref="N120:Q120"/>
    <mergeCell ref="X112:AA112"/>
    <mergeCell ref="X116:AA116"/>
    <mergeCell ref="X101:AA102"/>
    <mergeCell ref="W101:W102"/>
    <mergeCell ref="W99:W100"/>
    <mergeCell ref="T107:T108"/>
    <mergeCell ref="AB113:AC114"/>
    <mergeCell ref="AB119:AC120"/>
    <mergeCell ref="AB117:AC118"/>
    <mergeCell ref="N116:Q116"/>
    <mergeCell ref="T89:T106"/>
    <mergeCell ref="AB89:AC90"/>
    <mergeCell ref="T51:T52"/>
    <mergeCell ref="X77:AA77"/>
    <mergeCell ref="X79:AA79"/>
    <mergeCell ref="W69:W70"/>
    <mergeCell ref="X71:AA73"/>
    <mergeCell ref="T71:T76"/>
    <mergeCell ref="T86:T87"/>
    <mergeCell ref="X84:Y85"/>
    <mergeCell ref="N63:Q64"/>
    <mergeCell ref="N56:Q57"/>
    <mergeCell ref="N86:S87"/>
    <mergeCell ref="AB86:AD87"/>
    <mergeCell ref="AD57:AD68"/>
    <mergeCell ref="U84:W85"/>
    <mergeCell ref="T53:T55"/>
    <mergeCell ref="W89:W90"/>
    <mergeCell ref="X89:AA90"/>
    <mergeCell ref="AB51:AC52"/>
    <mergeCell ref="V89:V106"/>
    <mergeCell ref="R97:S98"/>
    <mergeCell ref="R93:S94"/>
    <mergeCell ref="R89:S90"/>
    <mergeCell ref="AB95:AC96"/>
    <mergeCell ref="AB91:AC92"/>
    <mergeCell ref="AB93:AC94"/>
    <mergeCell ref="X93:AA94"/>
    <mergeCell ref="AD91:AD98"/>
    <mergeCell ref="N90:Q90"/>
    <mergeCell ref="N105:Q106"/>
    <mergeCell ref="X76:AA76"/>
    <mergeCell ref="X83:AA83"/>
    <mergeCell ref="AB31:AC32"/>
    <mergeCell ref="X11:AA12"/>
    <mergeCell ref="X49:Y50"/>
    <mergeCell ref="N31:O32"/>
    <mergeCell ref="W39:W56"/>
    <mergeCell ref="Z55:AA56"/>
    <mergeCell ref="P31:Q32"/>
    <mergeCell ref="R53:S55"/>
    <mergeCell ref="N33:O34"/>
    <mergeCell ref="U21:V30"/>
    <mergeCell ref="W8:W20"/>
    <mergeCell ref="AB8:AC20"/>
    <mergeCell ref="Z45:AA46"/>
    <mergeCell ref="N49:Q50"/>
    <mergeCell ref="P37:Q38"/>
    <mergeCell ref="N21:T21"/>
    <mergeCell ref="X33:Y34"/>
    <mergeCell ref="Z33:AA34"/>
    <mergeCell ref="T22:T30"/>
    <mergeCell ref="R31:S32"/>
    <mergeCell ref="R35:S36"/>
    <mergeCell ref="N37:O38"/>
    <mergeCell ref="T39:T40"/>
    <mergeCell ref="Z35:AA36"/>
    <mergeCell ref="T35:T38"/>
    <mergeCell ref="Z37:AA38"/>
    <mergeCell ref="AB37:AC38"/>
    <mergeCell ref="R37:S38"/>
    <mergeCell ref="N26:Q27"/>
    <mergeCell ref="W2:W7"/>
    <mergeCell ref="AB2:AC7"/>
    <mergeCell ref="W21:W30"/>
    <mergeCell ref="X19:AA20"/>
    <mergeCell ref="AD2:AD7"/>
    <mergeCell ref="AD33:AD34"/>
    <mergeCell ref="AD8:AD20"/>
    <mergeCell ref="X15:AA16"/>
    <mergeCell ref="T2:T7"/>
    <mergeCell ref="AB33:AC34"/>
    <mergeCell ref="AB39:AC40"/>
    <mergeCell ref="AB35:AC36"/>
    <mergeCell ref="T33:T34"/>
    <mergeCell ref="X37:Y38"/>
    <mergeCell ref="AB22:AC30"/>
    <mergeCell ref="T8:T20"/>
    <mergeCell ref="X13:AA14"/>
    <mergeCell ref="U8:V20"/>
    <mergeCell ref="T31:T32"/>
    <mergeCell ref="X24:AA25"/>
    <mergeCell ref="X17:AA18"/>
    <mergeCell ref="X9:AA10"/>
    <mergeCell ref="X21:AD21"/>
    <mergeCell ref="AD22:AD30"/>
    <mergeCell ref="AD31:AD32"/>
    <mergeCell ref="AD35:AD38"/>
    <mergeCell ref="AD39:AD46"/>
    <mergeCell ref="W31:W38"/>
    <mergeCell ref="X35:Y36"/>
    <mergeCell ref="X26:AA27"/>
    <mergeCell ref="X31:Y32"/>
    <mergeCell ref="Z31:AA32"/>
    <mergeCell ref="AD71:AD76"/>
    <mergeCell ref="AB69:AC70"/>
    <mergeCell ref="W71:W76"/>
    <mergeCell ref="AB71:AC76"/>
    <mergeCell ref="X74:AA75"/>
    <mergeCell ref="AD69:AD70"/>
    <mergeCell ref="X41:Y42"/>
    <mergeCell ref="Z41:AA42"/>
    <mergeCell ref="AB41:AC42"/>
    <mergeCell ref="X43:Y44"/>
    <mergeCell ref="Z43:AA44"/>
    <mergeCell ref="AB57:AC68"/>
    <mergeCell ref="X57:AA68"/>
    <mergeCell ref="X47:Y48"/>
    <mergeCell ref="Z47:AA48"/>
    <mergeCell ref="AB47:AC48"/>
    <mergeCell ref="N47:O48"/>
    <mergeCell ref="R47:S48"/>
    <mergeCell ref="T65:T66"/>
    <mergeCell ref="W57:W68"/>
    <mergeCell ref="N53:Q55"/>
    <mergeCell ref="T77:T83"/>
    <mergeCell ref="AB43:AC44"/>
    <mergeCell ref="T56:T57"/>
    <mergeCell ref="AB55:AC56"/>
    <mergeCell ref="N58:Q60"/>
    <mergeCell ref="R58:S60"/>
    <mergeCell ref="U86:W87"/>
    <mergeCell ref="AB97:AC98"/>
    <mergeCell ref="Z84:Z85"/>
    <mergeCell ref="AA84:AA85"/>
    <mergeCell ref="AB84:AC85"/>
    <mergeCell ref="R71:S76"/>
    <mergeCell ref="AD77:AD83"/>
    <mergeCell ref="X81:AA81"/>
    <mergeCell ref="X82:AA82"/>
    <mergeCell ref="X80:AA80"/>
    <mergeCell ref="AB53:AC54"/>
    <mergeCell ref="X55:Y56"/>
    <mergeCell ref="X45:Y46"/>
    <mergeCell ref="AD47:AD56"/>
    <mergeCell ref="T61:T62"/>
    <mergeCell ref="AD84:AD85"/>
    <mergeCell ref="AD89:AD90"/>
    <mergeCell ref="X95:AA96"/>
    <mergeCell ref="U57:V68"/>
    <mergeCell ref="R84:S85"/>
    <mergeCell ref="L88:S88"/>
    <mergeCell ref="L89:L106"/>
    <mergeCell ref="T67:T68"/>
    <mergeCell ref="T63:T64"/>
    <mergeCell ref="R67:S68"/>
    <mergeCell ref="R63:S64"/>
    <mergeCell ref="V88:AC88"/>
    <mergeCell ref="N39:O40"/>
    <mergeCell ref="T84:T85"/>
    <mergeCell ref="P39:Q40"/>
    <mergeCell ref="R41:S42"/>
    <mergeCell ref="N77:Q83"/>
    <mergeCell ref="N45:O46"/>
    <mergeCell ref="N61:Q62"/>
    <mergeCell ref="R56:S57"/>
    <mergeCell ref="M51:M52"/>
    <mergeCell ref="M49:M50"/>
    <mergeCell ref="N41:O42"/>
    <mergeCell ref="U69:V70"/>
    <mergeCell ref="T41:T48"/>
    <mergeCell ref="X78:AA78"/>
    <mergeCell ref="X69:AA70"/>
    <mergeCell ref="X97:AA98"/>
    <mergeCell ref="Z53:AA54"/>
    <mergeCell ref="R49:S50"/>
    <mergeCell ref="R45:S46"/>
    <mergeCell ref="N97:Q97"/>
    <mergeCell ref="R91:S92"/>
    <mergeCell ref="U71:V76"/>
    <mergeCell ref="W91:W98"/>
    <mergeCell ref="N92:Q92"/>
    <mergeCell ref="R43:S44"/>
    <mergeCell ref="T58:T60"/>
    <mergeCell ref="R51:S52"/>
    <mergeCell ref="N51:Q52"/>
    <mergeCell ref="P41:Q42"/>
    <mergeCell ref="P43:Q44"/>
    <mergeCell ref="N69:Q70"/>
    <mergeCell ref="G54:G55"/>
    <mergeCell ref="A141:J142"/>
    <mergeCell ref="J146:J147"/>
    <mergeCell ref="L110:S110"/>
    <mergeCell ref="D129:E130"/>
    <mergeCell ref="D131:E132"/>
    <mergeCell ref="D133:E134"/>
    <mergeCell ref="L132:S132"/>
    <mergeCell ref="A84:C85"/>
    <mergeCell ref="A89:B94"/>
    <mergeCell ref="A95:B107"/>
    <mergeCell ref="Q107:Q108"/>
    <mergeCell ref="R105:S106"/>
    <mergeCell ref="N91:Q91"/>
    <mergeCell ref="N103:Q103"/>
    <mergeCell ref="D110:G110"/>
    <mergeCell ref="A155:B155"/>
    <mergeCell ref="C154:C155"/>
    <mergeCell ref="N96:Q96"/>
    <mergeCell ref="R77:S83"/>
    <mergeCell ref="M61:M62"/>
    <mergeCell ref="D89:G91"/>
    <mergeCell ref="R111:S112"/>
    <mergeCell ref="N125:Q125"/>
    <mergeCell ref="R139:S140"/>
    <mergeCell ref="N138:Q138"/>
    <mergeCell ref="R115:S116"/>
    <mergeCell ref="L129:M130"/>
    <mergeCell ref="N129:O130"/>
    <mergeCell ref="H120:I121"/>
    <mergeCell ref="D125:E126"/>
    <mergeCell ref="M89:M90"/>
    <mergeCell ref="Z251:Z252"/>
    <mergeCell ref="P252:Q253"/>
    <mergeCell ref="R252:R253"/>
    <mergeCell ref="S252:S253"/>
    <mergeCell ref="P247:Q248"/>
    <mergeCell ref="R247:R248"/>
    <mergeCell ref="S247:S248"/>
    <mergeCell ref="X228:AA228"/>
    <mergeCell ref="X231:AA231"/>
    <mergeCell ref="X232:AA232"/>
    <mergeCell ref="W227:W228"/>
    <mergeCell ref="X149:AA150"/>
    <mergeCell ref="W142:W144"/>
    <mergeCell ref="W185:W186"/>
    <mergeCell ref="X177:AA178"/>
    <mergeCell ref="R205:S206"/>
    <mergeCell ref="V164:W164"/>
    <mergeCell ref="AA245:AA248"/>
    <mergeCell ref="W221:W222"/>
    <mergeCell ref="AA217:AA218"/>
    <mergeCell ref="V217:W218"/>
    <mergeCell ref="X245:Y246"/>
    <mergeCell ref="R179:S180"/>
    <mergeCell ref="T179:T180"/>
    <mergeCell ref="AA151:AA152"/>
    <mergeCell ref="R193:S194"/>
    <mergeCell ref="X223:AA223"/>
    <mergeCell ref="X234:AA234"/>
    <mergeCell ref="W215:W216"/>
    <mergeCell ref="X215:AA216"/>
    <mergeCell ref="AB138:AC138"/>
    <mergeCell ref="M141:M142"/>
    <mergeCell ref="AA195:AA196"/>
    <mergeCell ref="N203:Q204"/>
    <mergeCell ref="R185:S186"/>
    <mergeCell ref="X251:Y252"/>
    <mergeCell ref="V171:W172"/>
    <mergeCell ref="X171:Y172"/>
    <mergeCell ref="Z171:Z172"/>
    <mergeCell ref="AA171:AA172"/>
    <mergeCell ref="AB171:AC172"/>
    <mergeCell ref="AB199:AC200"/>
    <mergeCell ref="R195:S196"/>
    <mergeCell ref="T195:T196"/>
    <mergeCell ref="V195:W196"/>
    <mergeCell ref="X195:Y196"/>
    <mergeCell ref="Z195:Z196"/>
    <mergeCell ref="AB181:AC182"/>
    <mergeCell ref="AB187:AC194"/>
    <mergeCell ref="AB201:AC202"/>
    <mergeCell ref="X227:AA227"/>
    <mergeCell ref="AB227:AC228"/>
    <mergeCell ref="V249:W252"/>
    <mergeCell ref="W225:W226"/>
    <mergeCell ref="AB225:AC226"/>
    <mergeCell ref="W199:W200"/>
    <mergeCell ref="AB195:AC196"/>
    <mergeCell ref="X199:AA200"/>
    <mergeCell ref="X224:AA224"/>
    <mergeCell ref="AB233:AC234"/>
    <mergeCell ref="AB223:AC224"/>
    <mergeCell ref="W231:W232"/>
    <mergeCell ref="AB203:AC204"/>
    <mergeCell ref="AB235:AC238"/>
    <mergeCell ref="AD133:AD150"/>
    <mergeCell ref="AD177:AD194"/>
    <mergeCell ref="J181:J184"/>
    <mergeCell ref="T185:T188"/>
    <mergeCell ref="J187:J194"/>
    <mergeCell ref="T191:T194"/>
    <mergeCell ref="J199:J208"/>
    <mergeCell ref="J211:J216"/>
    <mergeCell ref="AD221:AD238"/>
    <mergeCell ref="W235:W238"/>
    <mergeCell ref="AD195:AD196"/>
    <mergeCell ref="N164:Q165"/>
    <mergeCell ref="R164:S165"/>
    <mergeCell ref="T164:T165"/>
    <mergeCell ref="L165:M165"/>
    <mergeCell ref="L166:M167"/>
    <mergeCell ref="N166:O167"/>
    <mergeCell ref="P166:P167"/>
    <mergeCell ref="Q166:Q167"/>
    <mergeCell ref="R166:S167"/>
    <mergeCell ref="T166:T167"/>
    <mergeCell ref="AB229:AC230"/>
    <mergeCell ref="L164:M164"/>
    <mergeCell ref="N171:O172"/>
    <mergeCell ref="N205:Q206"/>
    <mergeCell ref="W223:W224"/>
    <mergeCell ref="W201:W202"/>
    <mergeCell ref="X201:AA202"/>
    <mergeCell ref="AB177:AC178"/>
    <mergeCell ref="X138:AA138"/>
    <mergeCell ref="AB215:AC216"/>
    <mergeCell ref="N139:Q139"/>
    <mergeCell ref="AH243:AI243"/>
    <mergeCell ref="AH247:AI247"/>
    <mergeCell ref="AG215:AH216"/>
    <mergeCell ref="AK215:AL216"/>
    <mergeCell ref="V241:AD242"/>
    <mergeCell ref="AG105:AH106"/>
    <mergeCell ref="AI105:AJ106"/>
    <mergeCell ref="AG127:AH128"/>
    <mergeCell ref="AI127:AJ128"/>
    <mergeCell ref="AG149:AH150"/>
    <mergeCell ref="AI149:AJ150"/>
    <mergeCell ref="AG154:AH155"/>
    <mergeCell ref="AI154:AJ155"/>
    <mergeCell ref="AG159:AH160"/>
    <mergeCell ref="AI159:AJ160"/>
    <mergeCell ref="AG164:AH165"/>
    <mergeCell ref="AI164:AJ165"/>
    <mergeCell ref="AG169:AH170"/>
    <mergeCell ref="AI169:AJ170"/>
    <mergeCell ref="AI193:AJ194"/>
    <mergeCell ref="AK193:AL194"/>
    <mergeCell ref="AG193:AH194"/>
    <mergeCell ref="AB205:AC206"/>
    <mergeCell ref="W203:W204"/>
    <mergeCell ref="V198:AC198"/>
    <mergeCell ref="V165:W165"/>
    <mergeCell ref="V166:W167"/>
    <mergeCell ref="AB164:AC165"/>
    <mergeCell ref="AB166:AC167"/>
    <mergeCell ref="X140:AA140"/>
  </mergeCells>
  <phoneticPr fontId="1"/>
  <hyperlinks>
    <hyperlink ref="H43:I46" location="VS!R177" display="VS!R177" xr:uid="{00000000-0004-0000-0200-000000000000}"/>
    <hyperlink ref="R31:S32" location="VS!X107" display="VS!X107" xr:uid="{00000000-0004-0000-0200-000001000000}"/>
    <hyperlink ref="R33:S34" location="VS!X129" display="VS!X129" xr:uid="{00000000-0004-0000-0200-000002000000}"/>
    <hyperlink ref="R49:S50" location="VS!H220" display="VS!H220" xr:uid="{00000000-0004-0000-0200-000003000000}"/>
    <hyperlink ref="R51:S52" location="VS!H222" display="VS!H222" xr:uid="{00000000-0004-0000-0200-000004000000}"/>
    <hyperlink ref="R53:S55" location="VS!H224" display="VS!H224" xr:uid="{00000000-0004-0000-0200-000005000000}"/>
    <hyperlink ref="R56:S57" location="VS!H227" display="VS!H227" xr:uid="{00000000-0004-0000-0200-000006000000}"/>
    <hyperlink ref="R61:S62" location="VS!H233" display="VS!H233" xr:uid="{00000000-0004-0000-0200-000007000000}"/>
    <hyperlink ref="R63:S64" location="VS!H235" display="VS!H235" xr:uid="{00000000-0004-0000-0200-000008000000}"/>
    <hyperlink ref="R65:S66" location="VS!H237" display="VS!H237" xr:uid="{00000000-0004-0000-0200-000009000000}"/>
    <hyperlink ref="R67:S68" location="VS!H239" display="VS!H239" xr:uid="{00000000-0004-0000-0200-00000A000000}"/>
    <hyperlink ref="R69:S70" location="VS!D241" display="VS!D241" xr:uid="{00000000-0004-0000-0200-00000B000000}"/>
    <hyperlink ref="AB31:AC32" location="VS!N107" display="VS!N107" xr:uid="{00000000-0004-0000-0200-00000C000000}"/>
    <hyperlink ref="AB33:AC34" location="VS!N129" display="VS!N129" xr:uid="{00000000-0004-0000-0200-00000D000000}"/>
    <hyperlink ref="AB41:AC42" location="VS!X151" display="VS!X151" xr:uid="{00000000-0004-0000-0200-00000E000000}"/>
    <hyperlink ref="AB69:AC70" location="VS!R229" display="VS!R229" xr:uid="{00000000-0004-0000-0200-00000F000000}"/>
    <hyperlink ref="H116:I117" location="VS!N151" display="VS!N151" xr:uid="{00000000-0004-0000-0200-000010000000}"/>
    <hyperlink ref="H123:I124" location="VS!X151" display="VS!X151" xr:uid="{00000000-0004-0000-0200-000011000000}"/>
    <hyperlink ref="H146:I147" location="VS!R229" display="VS!R229" xr:uid="{00000000-0004-0000-0200-000012000000}"/>
    <hyperlink ref="H148:I149" location="VS!R231" display="VS!R231" xr:uid="{00000000-0004-0000-0200-000013000000}"/>
    <hyperlink ref="H150:I151" location="VS!R233" display="VS!R233" xr:uid="{00000000-0004-0000-0200-000014000000}"/>
    <hyperlink ref="H152:I153" location="VS!R235" display="VS!R235" xr:uid="{00000000-0004-0000-0200-000015000000}"/>
    <hyperlink ref="H154:I155" location="VS!R237" display="VS!R237" xr:uid="{00000000-0004-0000-0200-000016000000}"/>
    <hyperlink ref="H156:I157" location="VS!N239" display="VS!N239" xr:uid="{00000000-0004-0000-0200-000017000000}"/>
    <hyperlink ref="H125:I126" location="VS!X156" display="VS!X156" xr:uid="{00000000-0004-0000-0200-000018000000}"/>
    <hyperlink ref="H127:I128" location="VS!X161" display="VS!X161" xr:uid="{00000000-0004-0000-0200-000019000000}"/>
    <hyperlink ref="D54:E55" location="VS!H220" display="VS!H220" xr:uid="{00000000-0004-0000-0200-00001A000000}"/>
    <hyperlink ref="H80:I81" location="VS!H220" display="VS!H220" xr:uid="{00000000-0004-0000-0200-00001B000000}"/>
    <hyperlink ref="Z43:AA44" location="VS!X154" display="VS!X154" xr:uid="{00000000-0004-0000-0200-00001C000000}"/>
    <hyperlink ref="AB43:AC44" location="VS!X156" display="VS!X156" xr:uid="{00000000-0004-0000-0200-00001D000000}"/>
    <hyperlink ref="Z45:AA46" location="VS!X159" display="VS!X159" xr:uid="{00000000-0004-0000-0200-00001E000000}"/>
    <hyperlink ref="AB45:AC46" location="VS!X161" display="VS!X161" xr:uid="{00000000-0004-0000-0200-00001F000000}"/>
    <hyperlink ref="F118:G119" location="VS!N154" display="VS!N154" xr:uid="{00000000-0004-0000-0200-000020000000}"/>
    <hyperlink ref="F120:G121" location="VS!N159" display="VS!N159" xr:uid="{00000000-0004-0000-0200-000021000000}"/>
    <hyperlink ref="H118:I119" location="VS!N156" display="VS!N156" xr:uid="{00000000-0004-0000-0200-000022000000}"/>
    <hyperlink ref="H120:I121" location="VS!N161" display="VS!N161" xr:uid="{00000000-0004-0000-0200-000023000000}"/>
    <hyperlink ref="R58:S60" location="VS!H229" display="VS!H229" xr:uid="{00000000-0004-0000-0200-000024000000}"/>
    <hyperlink ref="F127:G128" location="VS!X159" display="VS!X159" xr:uid="{00000000-0004-0000-0200-000025000000}"/>
    <hyperlink ref="F125:G126" location="VS!X154" display="VS!X154" xr:uid="{00000000-0004-0000-0200-000026000000}"/>
    <hyperlink ref="H143:I145" location="VS!R226" display="VS!R226" xr:uid="{00000000-0004-0000-0200-000027000000}"/>
  </hyperlinks>
  <pageMargins left="0.51181102362204722" right="0.31496062992125984" top="0.39370078740157483" bottom="0.39370078740157483" header="0.11811023622047245" footer="0.11811023622047245"/>
  <pageSetup paperSize="9" scale="65" fitToHeight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100"/>
  <sheetViews>
    <sheetView workbookViewId="0">
      <selection activeCell="H17" sqref="H17"/>
    </sheetView>
  </sheetViews>
  <sheetFormatPr baseColWidth="10" defaultColWidth="8.83203125" defaultRowHeight="14"/>
  <cols>
    <col min="2" max="2" width="9.5" style="81" bestFit="1" customWidth="1"/>
    <col min="4" max="4" width="9.33203125" style="81" bestFit="1" customWidth="1"/>
    <col min="10" max="10" width="9.33203125" style="81" bestFit="1" customWidth="1"/>
    <col min="12" max="12" width="9.33203125" style="81" bestFit="1" customWidth="1"/>
    <col min="18" max="18" width="9.33203125" style="81" bestFit="1" customWidth="1"/>
    <col min="20" max="20" width="9.33203125" style="81" bestFit="1" customWidth="1"/>
    <col min="26" max="26" width="9.33203125" style="81" bestFit="1" customWidth="1"/>
    <col min="28" max="28" width="9.33203125" style="81" bestFit="1" customWidth="1"/>
    <col min="34" max="34" width="9.33203125" style="81" bestFit="1" customWidth="1"/>
    <col min="36" max="36" width="9.33203125" style="81" bestFit="1" customWidth="1"/>
    <col min="42" max="42" width="9.33203125" style="81" bestFit="1" customWidth="1"/>
    <col min="44" max="44" width="9.33203125" style="81" bestFit="1" customWidth="1"/>
  </cols>
  <sheetData>
    <row r="1" spans="1:47">
      <c r="B1" s="1262" t="s">
        <v>555</v>
      </c>
      <c r="C1" s="1262"/>
      <c r="D1" s="1262"/>
      <c r="E1" s="1262"/>
      <c r="F1" s="1262"/>
      <c r="G1" s="1262"/>
    </row>
    <row r="2" spans="1:47">
      <c r="B2" s="1262"/>
      <c r="C2" s="1262"/>
      <c r="D2" s="1262"/>
      <c r="E2" s="1262"/>
      <c r="F2" s="1262"/>
      <c r="G2" s="1262"/>
    </row>
    <row r="3" spans="1:47">
      <c r="B3" s="77"/>
      <c r="C3" s="71"/>
      <c r="D3" s="77"/>
      <c r="E3" s="71"/>
      <c r="F3" s="71"/>
      <c r="G3" s="71"/>
    </row>
    <row r="4" spans="1:47">
      <c r="A4" s="1261" t="s">
        <v>556</v>
      </c>
      <c r="B4" s="78" t="s">
        <v>552</v>
      </c>
      <c r="C4" s="72"/>
      <c r="D4" s="82" t="s">
        <v>553</v>
      </c>
      <c r="E4" s="72"/>
      <c r="F4" s="72" t="s">
        <v>550</v>
      </c>
      <c r="G4" s="73" t="s">
        <v>551</v>
      </c>
    </row>
    <row r="5" spans="1:47">
      <c r="A5" s="1261"/>
      <c r="B5" s="79"/>
      <c r="G5" s="74"/>
    </row>
    <row r="6" spans="1:47" ht="13.5" customHeight="1">
      <c r="A6" s="1261"/>
      <c r="B6" s="79">
        <f>B15</f>
        <v>45017</v>
      </c>
      <c r="D6" s="81">
        <f>D15</f>
        <v>45382</v>
      </c>
      <c r="F6">
        <f>SUM(F15,N15,V15,AD15,AL15,AT15)</f>
        <v>0</v>
      </c>
      <c r="G6" s="74">
        <f>SUM(G15,O15,W15,AE15,AM15,AU15)</f>
        <v>0</v>
      </c>
    </row>
    <row r="7" spans="1:47" ht="14.25" customHeight="1">
      <c r="A7" s="1261"/>
      <c r="B7" s="79"/>
      <c r="G7" s="74"/>
    </row>
    <row r="8" spans="1:47">
      <c r="A8" s="1261"/>
      <c r="B8" s="79" t="s">
        <v>552</v>
      </c>
      <c r="D8" s="81" t="s">
        <v>553</v>
      </c>
      <c r="G8" s="74"/>
    </row>
    <row r="9" spans="1:47">
      <c r="A9" s="1261"/>
      <c r="B9" s="79"/>
      <c r="F9" t="s">
        <v>550</v>
      </c>
      <c r="G9" s="74" t="s">
        <v>551</v>
      </c>
    </row>
    <row r="10" spans="1:47">
      <c r="A10" s="1261"/>
      <c r="B10" s="79">
        <f>B19</f>
        <v>44652</v>
      </c>
      <c r="D10" s="81">
        <f>D19</f>
        <v>45016</v>
      </c>
      <c r="F10">
        <f>SUM(F19,N19,V19,AD19,AL19,AT19)</f>
        <v>0</v>
      </c>
      <c r="G10" s="74">
        <f>SUM(G19,O19,W19,AE19,AM19,AU19)</f>
        <v>0</v>
      </c>
    </row>
    <row r="11" spans="1:47">
      <c r="A11" s="1261"/>
      <c r="B11" s="84"/>
      <c r="C11" s="85"/>
      <c r="D11" s="86"/>
      <c r="E11" s="85"/>
      <c r="F11" s="85"/>
      <c r="G11" s="87"/>
    </row>
    <row r="12" spans="1:47">
      <c r="B12" s="77"/>
      <c r="C12" s="71"/>
      <c r="D12" s="77"/>
      <c r="E12" s="71"/>
      <c r="F12" s="71"/>
      <c r="G12" s="71"/>
    </row>
    <row r="13" spans="1:47" ht="13.5" customHeight="1">
      <c r="A13" s="1261" t="s">
        <v>557</v>
      </c>
      <c r="B13" s="78" t="s">
        <v>552</v>
      </c>
      <c r="C13" s="72"/>
      <c r="D13" s="82" t="s">
        <v>553</v>
      </c>
      <c r="E13" s="72"/>
      <c r="F13" s="72" t="s">
        <v>550</v>
      </c>
      <c r="G13" s="73" t="s">
        <v>551</v>
      </c>
      <c r="I13" s="1261" t="s">
        <v>558</v>
      </c>
      <c r="J13" s="78" t="s">
        <v>552</v>
      </c>
      <c r="K13" s="72"/>
      <c r="L13" s="82" t="s">
        <v>553</v>
      </c>
      <c r="M13" s="72"/>
      <c r="N13" s="72" t="s">
        <v>550</v>
      </c>
      <c r="O13" s="73" t="s">
        <v>551</v>
      </c>
      <c r="Q13" s="1261" t="s">
        <v>559</v>
      </c>
      <c r="R13" s="78" t="s">
        <v>552</v>
      </c>
      <c r="S13" s="72"/>
      <c r="T13" s="82" t="s">
        <v>553</v>
      </c>
      <c r="U13" s="72"/>
      <c r="V13" s="72" t="s">
        <v>550</v>
      </c>
      <c r="W13" s="73" t="s">
        <v>551</v>
      </c>
      <c r="Y13" s="1261" t="s">
        <v>560</v>
      </c>
      <c r="Z13" s="78" t="s">
        <v>552</v>
      </c>
      <c r="AA13" s="72"/>
      <c r="AB13" s="82" t="s">
        <v>553</v>
      </c>
      <c r="AC13" s="72"/>
      <c r="AD13" s="72" t="s">
        <v>550</v>
      </c>
      <c r="AE13" s="73" t="s">
        <v>551</v>
      </c>
      <c r="AG13" s="1261" t="s">
        <v>561</v>
      </c>
      <c r="AH13" s="78" t="s">
        <v>552</v>
      </c>
      <c r="AI13" s="72"/>
      <c r="AJ13" s="82" t="s">
        <v>553</v>
      </c>
      <c r="AK13" s="72"/>
      <c r="AL13" s="72" t="s">
        <v>550</v>
      </c>
      <c r="AM13" s="73" t="s">
        <v>551</v>
      </c>
      <c r="AO13" s="1261" t="s">
        <v>562</v>
      </c>
      <c r="AP13" s="78" t="s">
        <v>552</v>
      </c>
      <c r="AQ13" s="72"/>
      <c r="AR13" s="82" t="s">
        <v>553</v>
      </c>
      <c r="AS13" s="72"/>
      <c r="AT13" s="72" t="s">
        <v>550</v>
      </c>
      <c r="AU13" s="73" t="s">
        <v>551</v>
      </c>
    </row>
    <row r="14" spans="1:47" ht="13.5" customHeight="1">
      <c r="A14" s="1261"/>
      <c r="B14" s="79"/>
      <c r="G14" s="74"/>
      <c r="I14" s="1261"/>
      <c r="J14" s="79"/>
      <c r="O14" s="74"/>
      <c r="Q14" s="1261"/>
      <c r="R14" s="79"/>
      <c r="W14" s="74"/>
      <c r="Y14" s="1261"/>
      <c r="Z14" s="79"/>
      <c r="AE14" s="74"/>
      <c r="AG14" s="1261"/>
      <c r="AH14" s="79"/>
      <c r="AM14" s="74"/>
      <c r="AO14" s="1261"/>
      <c r="AP14" s="79"/>
      <c r="AU14" s="74"/>
    </row>
    <row r="15" spans="1:47" ht="13.5" customHeight="1">
      <c r="A15" s="1261"/>
      <c r="B15" s="79">
        <f>B23</f>
        <v>45017</v>
      </c>
      <c r="D15" s="81">
        <f>D23</f>
        <v>45382</v>
      </c>
      <c r="F15">
        <f>SUM(F23,F31,F39,F47,F55,F63,F71,F79,F87,F95)</f>
        <v>0</v>
      </c>
      <c r="G15" s="74">
        <f>SUM(G23,G31,G39,G47,G55,G63,G71,G79,G87,G95)</f>
        <v>0</v>
      </c>
      <c r="I15" s="1261"/>
      <c r="J15" s="79">
        <f>J23</f>
        <v>45017</v>
      </c>
      <c r="L15" s="81">
        <f>L23</f>
        <v>45382</v>
      </c>
      <c r="N15">
        <f>SUM(N23,N31,N39,N47,N55,N63,N71,N79,N87,N95)</f>
        <v>0</v>
      </c>
      <c r="O15" s="74">
        <f>SUM(O23,O31,O39,O47,O55,O63,O71,O79,O87,O95)</f>
        <v>0</v>
      </c>
      <c r="Q15" s="1261"/>
      <c r="R15" s="79">
        <f>R23</f>
        <v>45017</v>
      </c>
      <c r="T15" s="81">
        <f>T23</f>
        <v>45382</v>
      </c>
      <c r="V15">
        <f>SUM(V23,V31,V39,V47,V55,V63,V71,V79,V87,V95)</f>
        <v>0</v>
      </c>
      <c r="W15" s="74">
        <f>SUM(W23,W31,W39,W47,W55,W63,W71,W79,W87,W95)</f>
        <v>0</v>
      </c>
      <c r="Y15" s="1261"/>
      <c r="Z15" s="79">
        <f>Z23</f>
        <v>45017</v>
      </c>
      <c r="AB15" s="81">
        <f>AB23</f>
        <v>45382</v>
      </c>
      <c r="AD15">
        <f>SUM(AD23,AD31,AD39,AD47,AD55,AD63,AD71,AD79,AD87,AD95)</f>
        <v>0</v>
      </c>
      <c r="AE15" s="74">
        <f>SUM(AE23,AE31,AE39,AE47,AE55,AE63,AE71,AE79,AE87,AE95)</f>
        <v>0</v>
      </c>
      <c r="AG15" s="1261"/>
      <c r="AH15" s="79">
        <f>AH23</f>
        <v>45017</v>
      </c>
      <c r="AJ15" s="81">
        <f>AJ23</f>
        <v>45382</v>
      </c>
      <c r="AL15">
        <f>SUM(AL23,AL31,AL39,AL47,AL55,AL63,AL71,AL79,AL87,AL95)</f>
        <v>0</v>
      </c>
      <c r="AM15" s="74">
        <f>SUM(AM23,AM31,AM39,AM47,AM55,AM63,AM71,AM79,AM87,AM95)</f>
        <v>0</v>
      </c>
      <c r="AO15" s="1261"/>
      <c r="AP15" s="79">
        <f>AP23</f>
        <v>45017</v>
      </c>
      <c r="AR15" s="81">
        <f>AR23</f>
        <v>45382</v>
      </c>
      <c r="AT15">
        <f>SUM(AT23,AT31,AT39,AT47,AT55,AT63,AT71,AT79,AT87,AT95)</f>
        <v>0</v>
      </c>
      <c r="AU15" s="74">
        <f>SUM(AU23,AU31,AU39,AU47,AU55,AU63,AU71,AU79,AU87,AU95)</f>
        <v>0</v>
      </c>
    </row>
    <row r="16" spans="1:47" ht="14.25" customHeight="1">
      <c r="A16" s="1261"/>
      <c r="B16" s="79"/>
      <c r="G16" s="74"/>
      <c r="I16" s="1261"/>
      <c r="J16" s="79"/>
      <c r="O16" s="74"/>
      <c r="Q16" s="1261"/>
      <c r="R16" s="79"/>
      <c r="W16" s="74"/>
      <c r="Y16" s="1261"/>
      <c r="Z16" s="79"/>
      <c r="AE16" s="74"/>
      <c r="AG16" s="1261"/>
      <c r="AH16" s="79"/>
      <c r="AM16" s="74"/>
      <c r="AO16" s="1261"/>
      <c r="AP16" s="79"/>
      <c r="AU16" s="74"/>
    </row>
    <row r="17" spans="1:47" ht="13.5" customHeight="1">
      <c r="A17" s="1261"/>
      <c r="B17" s="79" t="s">
        <v>552</v>
      </c>
      <c r="D17" s="81" t="s">
        <v>553</v>
      </c>
      <c r="F17" t="s">
        <v>550</v>
      </c>
      <c r="G17" s="74" t="s">
        <v>551</v>
      </c>
      <c r="I17" s="1261"/>
      <c r="J17" s="79" t="s">
        <v>552</v>
      </c>
      <c r="L17" s="81" t="s">
        <v>553</v>
      </c>
      <c r="N17" t="s">
        <v>550</v>
      </c>
      <c r="O17" s="74" t="s">
        <v>551</v>
      </c>
      <c r="Q17" s="1261"/>
      <c r="R17" s="79" t="s">
        <v>552</v>
      </c>
      <c r="T17" s="81" t="s">
        <v>553</v>
      </c>
      <c r="V17" t="s">
        <v>550</v>
      </c>
      <c r="W17" s="74" t="s">
        <v>551</v>
      </c>
      <c r="Y17" s="1261"/>
      <c r="Z17" s="79" t="s">
        <v>552</v>
      </c>
      <c r="AB17" s="81" t="s">
        <v>553</v>
      </c>
      <c r="AD17" t="s">
        <v>550</v>
      </c>
      <c r="AE17" s="74" t="s">
        <v>551</v>
      </c>
      <c r="AG17" s="1261"/>
      <c r="AH17" s="79" t="s">
        <v>552</v>
      </c>
      <c r="AJ17" s="81" t="s">
        <v>553</v>
      </c>
      <c r="AL17" t="s">
        <v>550</v>
      </c>
      <c r="AM17" s="74" t="s">
        <v>551</v>
      </c>
      <c r="AO17" s="1261"/>
      <c r="AP17" s="79" t="s">
        <v>552</v>
      </c>
      <c r="AR17" s="81" t="s">
        <v>553</v>
      </c>
      <c r="AT17" t="s">
        <v>550</v>
      </c>
      <c r="AU17" s="74" t="s">
        <v>551</v>
      </c>
    </row>
    <row r="18" spans="1:47" ht="13.5" customHeight="1">
      <c r="A18" s="1261"/>
      <c r="B18" s="79"/>
      <c r="G18" s="74"/>
      <c r="I18" s="1261"/>
      <c r="J18" s="79"/>
      <c r="O18" s="74"/>
      <c r="Q18" s="1261"/>
      <c r="R18" s="79"/>
      <c r="W18" s="74"/>
      <c r="Y18" s="1261"/>
      <c r="Z18" s="79"/>
      <c r="AE18" s="74"/>
      <c r="AG18" s="1261"/>
      <c r="AH18" s="79"/>
      <c r="AM18" s="74"/>
      <c r="AO18" s="1261"/>
      <c r="AP18" s="79"/>
      <c r="AU18" s="74"/>
    </row>
    <row r="19" spans="1:47" ht="13.5" customHeight="1">
      <c r="A19" s="1261"/>
      <c r="B19" s="79">
        <f>B27</f>
        <v>44652</v>
      </c>
      <c r="D19" s="81">
        <f>D27</f>
        <v>45016</v>
      </c>
      <c r="F19">
        <f>SUM(F27,F35,F43,F51,F59,F67,F75,F83,F91,F99)</f>
        <v>0</v>
      </c>
      <c r="G19" s="74">
        <f>SUM(G27,G35,G43,G51,G59,G67,G75,G83,G91,G99)</f>
        <v>0</v>
      </c>
      <c r="I19" s="1261"/>
      <c r="J19" s="79">
        <f>J27</f>
        <v>44652</v>
      </c>
      <c r="L19" s="81">
        <f>L27</f>
        <v>45016</v>
      </c>
      <c r="N19">
        <f>SUM(N27,N35,N43,N51,N59,N67,N75,N83,N91,N99)</f>
        <v>0</v>
      </c>
      <c r="O19" s="74">
        <f>SUM(O27,O35,O43,O51,O59,O67,O75,O83,O91,O99)</f>
        <v>0</v>
      </c>
      <c r="Q19" s="1261"/>
      <c r="R19" s="79">
        <f>R27</f>
        <v>44652</v>
      </c>
      <c r="T19" s="81">
        <f>T27</f>
        <v>45016</v>
      </c>
      <c r="V19">
        <f>SUM(V27,V35,V43,V51,V59,V67,V75,V83,V91,V99)</f>
        <v>0</v>
      </c>
      <c r="W19" s="74">
        <f>SUM(W27,W35,W43,W51,W59,W67,W75,W83,W91,W99)</f>
        <v>0</v>
      </c>
      <c r="Y19" s="1261"/>
      <c r="Z19" s="79">
        <f>Z27</f>
        <v>44652</v>
      </c>
      <c r="AB19" s="81">
        <f>AB27</f>
        <v>45016</v>
      </c>
      <c r="AD19">
        <f>SUM(AD27,AD35,AD43,AD51,AD59,AD67,AD75,AD83,AD91,AD99)</f>
        <v>0</v>
      </c>
      <c r="AE19" s="74">
        <f>SUM(AE27,AE35,AE43,AE51,AE59,AE67,AE75,AE83,AE91,AE99)</f>
        <v>0</v>
      </c>
      <c r="AG19" s="1261"/>
      <c r="AH19" s="79">
        <f>AH27</f>
        <v>44652</v>
      </c>
      <c r="AJ19" s="81">
        <f>AJ27</f>
        <v>45016</v>
      </c>
      <c r="AL19">
        <f>SUM(AL27,AL35,AL43,AL51,AL59,AL67,AL75,AL83,AL91,AL99)</f>
        <v>0</v>
      </c>
      <c r="AM19" s="74">
        <f>SUM(AM27,AM35,AM43,AM51,AM59,AM67,AM75,AM83,AM91,AM99)</f>
        <v>0</v>
      </c>
      <c r="AO19" s="1261"/>
      <c r="AP19" s="79">
        <f>AP27</f>
        <v>44652</v>
      </c>
      <c r="AR19" s="81">
        <f>AR27</f>
        <v>45016</v>
      </c>
      <c r="AT19">
        <f>SUM(AT27,AT35,AT43,AT51,AT59,AT67,AT75,AT83,AT91,AT99)</f>
        <v>0</v>
      </c>
      <c r="AU19" s="74">
        <f>SUM(AU27,AU35,AU43,AU51,AU59,AU67,AU75,AU83,AU91,AU99)</f>
        <v>0</v>
      </c>
    </row>
    <row r="20" spans="1:47" ht="13.5" customHeight="1">
      <c r="A20" s="1261"/>
      <c r="B20" s="80"/>
      <c r="C20" s="75"/>
      <c r="D20" s="83"/>
      <c r="E20" s="75"/>
      <c r="F20" s="75"/>
      <c r="G20" s="76"/>
      <c r="I20" s="1261"/>
      <c r="J20" s="80"/>
      <c r="K20" s="75"/>
      <c r="L20" s="83"/>
      <c r="M20" s="75"/>
      <c r="N20" s="75"/>
      <c r="O20" s="76"/>
      <c r="Q20" s="1261"/>
      <c r="R20" s="80"/>
      <c r="S20" s="75"/>
      <c r="T20" s="83"/>
      <c r="U20" s="75"/>
      <c r="V20" s="75"/>
      <c r="W20" s="76"/>
      <c r="Y20" s="1261"/>
      <c r="Z20" s="80"/>
      <c r="AA20" s="75"/>
      <c r="AB20" s="83"/>
      <c r="AC20" s="75"/>
      <c r="AD20" s="75"/>
      <c r="AE20" s="76"/>
      <c r="AG20" s="1261"/>
      <c r="AH20" s="80"/>
      <c r="AI20" s="75"/>
      <c r="AJ20" s="83"/>
      <c r="AK20" s="75"/>
      <c r="AL20" s="75"/>
      <c r="AM20" s="76"/>
      <c r="AO20" s="1261"/>
      <c r="AP20" s="80"/>
      <c r="AQ20" s="75"/>
      <c r="AR20" s="83"/>
      <c r="AS20" s="75"/>
      <c r="AT20" s="75"/>
      <c r="AU20" s="76"/>
    </row>
    <row r="21" spans="1:47" ht="13.5" customHeight="1">
      <c r="A21" s="1261">
        <v>1</v>
      </c>
      <c r="B21" s="78" t="s">
        <v>552</v>
      </c>
      <c r="C21" s="72"/>
      <c r="D21" s="82" t="s">
        <v>553</v>
      </c>
      <c r="E21" s="72"/>
      <c r="F21" s="72" t="s">
        <v>550</v>
      </c>
      <c r="G21" s="73" t="s">
        <v>551</v>
      </c>
      <c r="I21" s="1261">
        <v>1</v>
      </c>
      <c r="J21" s="78" t="s">
        <v>552</v>
      </c>
      <c r="K21" s="72"/>
      <c r="L21" s="82" t="s">
        <v>553</v>
      </c>
      <c r="M21" s="72"/>
      <c r="N21" s="72" t="s">
        <v>550</v>
      </c>
      <c r="O21" s="73" t="s">
        <v>551</v>
      </c>
      <c r="Q21" s="1261">
        <v>1</v>
      </c>
      <c r="R21" s="78" t="s">
        <v>552</v>
      </c>
      <c r="S21" s="72"/>
      <c r="T21" s="82" t="s">
        <v>553</v>
      </c>
      <c r="U21" s="72"/>
      <c r="V21" s="72" t="s">
        <v>550</v>
      </c>
      <c r="W21" s="73" t="s">
        <v>551</v>
      </c>
      <c r="Y21" s="1261">
        <v>1</v>
      </c>
      <c r="Z21" s="78" t="s">
        <v>552</v>
      </c>
      <c r="AA21" s="72"/>
      <c r="AB21" s="82" t="s">
        <v>553</v>
      </c>
      <c r="AC21" s="72"/>
      <c r="AD21" s="72" t="s">
        <v>550</v>
      </c>
      <c r="AE21" s="73" t="s">
        <v>551</v>
      </c>
      <c r="AG21" s="1261">
        <v>1</v>
      </c>
      <c r="AH21" s="78" t="s">
        <v>552</v>
      </c>
      <c r="AI21" s="72"/>
      <c r="AJ21" s="82" t="s">
        <v>553</v>
      </c>
      <c r="AK21" s="72"/>
      <c r="AL21" s="72" t="s">
        <v>550</v>
      </c>
      <c r="AM21" s="73" t="s">
        <v>551</v>
      </c>
      <c r="AO21" s="1261">
        <v>1</v>
      </c>
      <c r="AP21" s="78" t="s">
        <v>552</v>
      </c>
      <c r="AQ21" s="72"/>
      <c r="AR21" s="82" t="s">
        <v>553</v>
      </c>
      <c r="AS21" s="72"/>
      <c r="AT21" s="72" t="s">
        <v>550</v>
      </c>
      <c r="AU21" s="73" t="s">
        <v>551</v>
      </c>
    </row>
    <row r="22" spans="1:47" ht="13.5" customHeight="1">
      <c r="A22" s="1261"/>
      <c r="B22" s="79"/>
      <c r="G22" s="74"/>
      <c r="I22" s="1261"/>
      <c r="J22" s="79"/>
      <c r="O22" s="74"/>
      <c r="Q22" s="1261"/>
      <c r="R22" s="79"/>
      <c r="W22" s="74"/>
      <c r="Y22" s="1261"/>
      <c r="Z22" s="79"/>
      <c r="AE22" s="74"/>
      <c r="AG22" s="1261"/>
      <c r="AH22" s="79"/>
      <c r="AM22" s="74"/>
      <c r="AO22" s="1261"/>
      <c r="AP22" s="79"/>
      <c r="AU22" s="74"/>
    </row>
    <row r="23" spans="1:47" ht="13.5" customHeight="1">
      <c r="A23" s="1261"/>
      <c r="B23" s="79">
        <v>45017</v>
      </c>
      <c r="D23" s="81">
        <v>45382</v>
      </c>
      <c r="F23">
        <v>0</v>
      </c>
      <c r="G23" s="74">
        <v>0</v>
      </c>
      <c r="I23" s="1261"/>
      <c r="J23" s="79">
        <v>45017</v>
      </c>
      <c r="L23" s="81">
        <v>45382</v>
      </c>
      <c r="N23">
        <v>0</v>
      </c>
      <c r="O23" s="74">
        <v>0</v>
      </c>
      <c r="Q23" s="1261"/>
      <c r="R23" s="79">
        <v>45017</v>
      </c>
      <c r="T23" s="81">
        <v>45382</v>
      </c>
      <c r="V23">
        <v>0</v>
      </c>
      <c r="W23" s="74">
        <v>0</v>
      </c>
      <c r="Y23" s="1261"/>
      <c r="Z23" s="79">
        <v>45017</v>
      </c>
      <c r="AB23" s="81">
        <v>45382</v>
      </c>
      <c r="AD23">
        <v>0</v>
      </c>
      <c r="AE23" s="74">
        <v>0</v>
      </c>
      <c r="AG23" s="1261"/>
      <c r="AH23" s="79">
        <v>45017</v>
      </c>
      <c r="AJ23" s="81">
        <v>45382</v>
      </c>
      <c r="AL23">
        <v>0</v>
      </c>
      <c r="AM23" s="74">
        <v>0</v>
      </c>
      <c r="AO23" s="1261"/>
      <c r="AP23" s="79">
        <v>45017</v>
      </c>
      <c r="AR23" s="81">
        <v>45382</v>
      </c>
      <c r="AT23">
        <v>0</v>
      </c>
      <c r="AU23" s="74">
        <v>0</v>
      </c>
    </row>
    <row r="24" spans="1:47" ht="14.25" customHeight="1">
      <c r="A24" s="1261"/>
      <c r="B24" s="79"/>
      <c r="G24" s="74"/>
      <c r="I24" s="1261"/>
      <c r="J24" s="79"/>
      <c r="O24" s="74"/>
      <c r="Q24" s="1261"/>
      <c r="R24" s="79"/>
      <c r="W24" s="74"/>
      <c r="Y24" s="1261"/>
      <c r="Z24" s="79"/>
      <c r="AE24" s="74"/>
      <c r="AG24" s="1261"/>
      <c r="AH24" s="79"/>
      <c r="AM24" s="74"/>
      <c r="AO24" s="1261"/>
      <c r="AP24" s="79"/>
      <c r="AU24" s="74"/>
    </row>
    <row r="25" spans="1:47" ht="13.5" customHeight="1">
      <c r="A25" s="1261"/>
      <c r="B25" s="79" t="s">
        <v>552</v>
      </c>
      <c r="D25" s="81" t="s">
        <v>553</v>
      </c>
      <c r="F25" t="s">
        <v>550</v>
      </c>
      <c r="G25" s="74" t="s">
        <v>551</v>
      </c>
      <c r="I25" s="1261"/>
      <c r="J25" s="79" t="s">
        <v>552</v>
      </c>
      <c r="L25" s="81" t="s">
        <v>553</v>
      </c>
      <c r="N25" t="s">
        <v>550</v>
      </c>
      <c r="O25" s="74" t="s">
        <v>551</v>
      </c>
      <c r="Q25" s="1261"/>
      <c r="R25" s="79" t="s">
        <v>552</v>
      </c>
      <c r="T25" s="81" t="s">
        <v>553</v>
      </c>
      <c r="V25" t="s">
        <v>550</v>
      </c>
      <c r="W25" s="74" t="s">
        <v>551</v>
      </c>
      <c r="Y25" s="1261"/>
      <c r="Z25" s="79" t="s">
        <v>552</v>
      </c>
      <c r="AB25" s="81" t="s">
        <v>553</v>
      </c>
      <c r="AD25" t="s">
        <v>550</v>
      </c>
      <c r="AE25" s="74" t="s">
        <v>551</v>
      </c>
      <c r="AG25" s="1261"/>
      <c r="AH25" s="79" t="s">
        <v>552</v>
      </c>
      <c r="AJ25" s="81" t="s">
        <v>553</v>
      </c>
      <c r="AL25" t="s">
        <v>550</v>
      </c>
      <c r="AM25" s="74" t="s">
        <v>551</v>
      </c>
      <c r="AO25" s="1261"/>
      <c r="AP25" s="79" t="s">
        <v>552</v>
      </c>
      <c r="AR25" s="81" t="s">
        <v>553</v>
      </c>
      <c r="AT25" t="s">
        <v>550</v>
      </c>
      <c r="AU25" s="74" t="s">
        <v>551</v>
      </c>
    </row>
    <row r="26" spans="1:47" ht="13.5" customHeight="1">
      <c r="A26" s="1261"/>
      <c r="B26" s="79"/>
      <c r="G26" s="74"/>
      <c r="I26" s="1261"/>
      <c r="J26" s="79"/>
      <c r="O26" s="74"/>
      <c r="Q26" s="1261"/>
      <c r="R26" s="79"/>
      <c r="W26" s="74"/>
      <c r="Y26" s="1261"/>
      <c r="Z26" s="79"/>
      <c r="AE26" s="74"/>
      <c r="AG26" s="1261"/>
      <c r="AH26" s="79"/>
      <c r="AM26" s="74"/>
      <c r="AO26" s="1261"/>
      <c r="AP26" s="79"/>
      <c r="AU26" s="74"/>
    </row>
    <row r="27" spans="1:47" ht="13.5" customHeight="1">
      <c r="A27" s="1261"/>
      <c r="B27" s="79">
        <v>44652</v>
      </c>
      <c r="D27" s="81">
        <v>45016</v>
      </c>
      <c r="F27">
        <v>0</v>
      </c>
      <c r="G27" s="74">
        <v>0</v>
      </c>
      <c r="I27" s="1261"/>
      <c r="J27" s="79">
        <v>44652</v>
      </c>
      <c r="L27" s="81">
        <v>45016</v>
      </c>
      <c r="N27">
        <v>0</v>
      </c>
      <c r="O27" s="74">
        <v>0</v>
      </c>
      <c r="Q27" s="1261"/>
      <c r="R27" s="79">
        <v>44652</v>
      </c>
      <c r="T27" s="81">
        <v>45016</v>
      </c>
      <c r="V27">
        <v>0</v>
      </c>
      <c r="W27" s="74">
        <v>0</v>
      </c>
      <c r="Y27" s="1261"/>
      <c r="Z27" s="79">
        <v>44652</v>
      </c>
      <c r="AB27" s="81">
        <v>45016</v>
      </c>
      <c r="AD27">
        <v>0</v>
      </c>
      <c r="AE27" s="74">
        <v>0</v>
      </c>
      <c r="AG27" s="1261"/>
      <c r="AH27" s="79">
        <v>44652</v>
      </c>
      <c r="AJ27" s="81">
        <v>45016</v>
      </c>
      <c r="AL27">
        <v>0</v>
      </c>
      <c r="AM27" s="74">
        <v>0</v>
      </c>
      <c r="AO27" s="1261"/>
      <c r="AP27" s="79">
        <v>44652</v>
      </c>
      <c r="AR27" s="81">
        <v>45016</v>
      </c>
      <c r="AT27">
        <v>0</v>
      </c>
      <c r="AU27" s="74">
        <v>0</v>
      </c>
    </row>
    <row r="28" spans="1:47" ht="13.5" customHeight="1">
      <c r="A28" s="1261"/>
      <c r="B28" s="80"/>
      <c r="C28" s="75"/>
      <c r="D28" s="83"/>
      <c r="E28" s="75"/>
      <c r="F28" s="75"/>
      <c r="G28" s="76"/>
      <c r="I28" s="1261"/>
      <c r="J28" s="80"/>
      <c r="K28" s="75"/>
      <c r="L28" s="83"/>
      <c r="M28" s="75"/>
      <c r="N28" s="75"/>
      <c r="O28" s="76"/>
      <c r="Q28" s="1261"/>
      <c r="R28" s="80"/>
      <c r="S28" s="75"/>
      <c r="T28" s="83"/>
      <c r="U28" s="75"/>
      <c r="V28" s="75"/>
      <c r="W28" s="76"/>
      <c r="Y28" s="1261"/>
      <c r="Z28" s="80"/>
      <c r="AA28" s="75"/>
      <c r="AB28" s="83"/>
      <c r="AC28" s="75"/>
      <c r="AD28" s="75"/>
      <c r="AE28" s="76"/>
      <c r="AG28" s="1261"/>
      <c r="AH28" s="80"/>
      <c r="AI28" s="75"/>
      <c r="AJ28" s="83"/>
      <c r="AK28" s="75"/>
      <c r="AL28" s="75"/>
      <c r="AM28" s="76"/>
      <c r="AO28" s="1261"/>
      <c r="AP28" s="80"/>
      <c r="AQ28" s="75"/>
      <c r="AR28" s="83"/>
      <c r="AS28" s="75"/>
      <c r="AT28" s="75"/>
      <c r="AU28" s="76"/>
    </row>
    <row r="29" spans="1:47" ht="14.25" customHeight="1">
      <c r="A29" s="1261">
        <v>2</v>
      </c>
      <c r="B29" s="78" t="s">
        <v>552</v>
      </c>
      <c r="C29" s="72"/>
      <c r="D29" s="82" t="s">
        <v>553</v>
      </c>
      <c r="E29" s="72"/>
      <c r="F29" s="72" t="s">
        <v>550</v>
      </c>
      <c r="G29" s="73" t="s">
        <v>551</v>
      </c>
      <c r="I29" s="1261">
        <v>2</v>
      </c>
      <c r="J29" s="78" t="s">
        <v>552</v>
      </c>
      <c r="K29" s="72"/>
      <c r="L29" s="82" t="s">
        <v>553</v>
      </c>
      <c r="M29" s="72"/>
      <c r="N29" s="72" t="s">
        <v>550</v>
      </c>
      <c r="O29" s="73" t="s">
        <v>551</v>
      </c>
      <c r="Q29" s="1261">
        <v>2</v>
      </c>
      <c r="R29" s="78" t="s">
        <v>552</v>
      </c>
      <c r="S29" s="72"/>
      <c r="T29" s="82" t="s">
        <v>553</v>
      </c>
      <c r="U29" s="72"/>
      <c r="V29" s="72" t="s">
        <v>550</v>
      </c>
      <c r="W29" s="73" t="s">
        <v>551</v>
      </c>
      <c r="Y29" s="1261">
        <v>2</v>
      </c>
      <c r="Z29" s="78" t="s">
        <v>552</v>
      </c>
      <c r="AA29" s="72"/>
      <c r="AB29" s="82" t="s">
        <v>553</v>
      </c>
      <c r="AC29" s="72"/>
      <c r="AD29" s="72" t="s">
        <v>550</v>
      </c>
      <c r="AE29" s="73" t="s">
        <v>551</v>
      </c>
      <c r="AG29" s="1261">
        <v>2</v>
      </c>
      <c r="AH29" s="78" t="s">
        <v>552</v>
      </c>
      <c r="AI29" s="72"/>
      <c r="AJ29" s="82" t="s">
        <v>553</v>
      </c>
      <c r="AK29" s="72"/>
      <c r="AL29" s="72" t="s">
        <v>550</v>
      </c>
      <c r="AM29" s="73" t="s">
        <v>551</v>
      </c>
      <c r="AO29" s="1261">
        <v>2</v>
      </c>
      <c r="AP29" s="78" t="s">
        <v>552</v>
      </c>
      <c r="AQ29" s="72"/>
      <c r="AR29" s="82" t="s">
        <v>553</v>
      </c>
      <c r="AS29" s="72"/>
      <c r="AT29" s="72" t="s">
        <v>550</v>
      </c>
      <c r="AU29" s="73" t="s">
        <v>551</v>
      </c>
    </row>
    <row r="30" spans="1:47">
      <c r="A30" s="1261"/>
      <c r="B30" s="79"/>
      <c r="G30" s="74"/>
      <c r="I30" s="1261"/>
      <c r="J30" s="79"/>
      <c r="O30" s="74"/>
      <c r="Q30" s="1261"/>
      <c r="R30" s="79"/>
      <c r="W30" s="74"/>
      <c r="Y30" s="1261"/>
      <c r="Z30" s="79"/>
      <c r="AE30" s="74"/>
      <c r="AG30" s="1261"/>
      <c r="AH30" s="79"/>
      <c r="AM30" s="74"/>
      <c r="AO30" s="1261"/>
      <c r="AP30" s="79"/>
      <c r="AU30" s="74"/>
    </row>
    <row r="31" spans="1:47">
      <c r="A31" s="1261"/>
      <c r="B31" s="79">
        <v>45017</v>
      </c>
      <c r="D31" s="81">
        <v>45382</v>
      </c>
      <c r="F31">
        <v>0</v>
      </c>
      <c r="G31" s="74">
        <v>0</v>
      </c>
      <c r="I31" s="1261"/>
      <c r="J31" s="79">
        <v>45017</v>
      </c>
      <c r="L31" s="81">
        <v>45382</v>
      </c>
      <c r="N31">
        <v>0</v>
      </c>
      <c r="O31" s="74">
        <v>0</v>
      </c>
      <c r="Q31" s="1261"/>
      <c r="R31" s="79">
        <v>45017</v>
      </c>
      <c r="T31" s="81">
        <v>45382</v>
      </c>
      <c r="V31">
        <v>0</v>
      </c>
      <c r="W31" s="74">
        <v>0</v>
      </c>
      <c r="Y31" s="1261"/>
      <c r="Z31" s="79">
        <v>45017</v>
      </c>
      <c r="AB31" s="81">
        <v>45382</v>
      </c>
      <c r="AD31">
        <v>0</v>
      </c>
      <c r="AE31" s="74">
        <v>0</v>
      </c>
      <c r="AG31" s="1261"/>
      <c r="AH31" s="79">
        <v>45017</v>
      </c>
      <c r="AJ31" s="81">
        <v>45382</v>
      </c>
      <c r="AL31">
        <v>0</v>
      </c>
      <c r="AM31" s="74">
        <v>0</v>
      </c>
      <c r="AO31" s="1261"/>
      <c r="AP31" s="79">
        <v>45017</v>
      </c>
      <c r="AR31" s="81">
        <v>45382</v>
      </c>
      <c r="AT31">
        <v>0</v>
      </c>
      <c r="AU31" s="74">
        <v>0</v>
      </c>
    </row>
    <row r="32" spans="1:47">
      <c r="A32" s="1261"/>
      <c r="B32" s="79"/>
      <c r="G32" s="74"/>
      <c r="I32" s="1261"/>
      <c r="J32" s="79"/>
      <c r="O32" s="74"/>
      <c r="Q32" s="1261"/>
      <c r="R32" s="79"/>
      <c r="W32" s="74"/>
      <c r="Y32" s="1261"/>
      <c r="Z32" s="79"/>
      <c r="AE32" s="74"/>
      <c r="AG32" s="1261"/>
      <c r="AH32" s="79"/>
      <c r="AM32" s="74"/>
      <c r="AO32" s="1261"/>
      <c r="AP32" s="79"/>
      <c r="AU32" s="74"/>
    </row>
    <row r="33" spans="1:47">
      <c r="A33" s="1261"/>
      <c r="B33" s="79" t="s">
        <v>552</v>
      </c>
      <c r="D33" s="81" t="s">
        <v>553</v>
      </c>
      <c r="F33" t="s">
        <v>550</v>
      </c>
      <c r="G33" s="74" t="s">
        <v>551</v>
      </c>
      <c r="I33" s="1261"/>
      <c r="J33" s="79" t="s">
        <v>552</v>
      </c>
      <c r="L33" s="81" t="s">
        <v>553</v>
      </c>
      <c r="N33" t="s">
        <v>550</v>
      </c>
      <c r="O33" s="74" t="s">
        <v>551</v>
      </c>
      <c r="Q33" s="1261"/>
      <c r="R33" s="79" t="s">
        <v>552</v>
      </c>
      <c r="T33" s="81" t="s">
        <v>553</v>
      </c>
      <c r="V33" t="s">
        <v>550</v>
      </c>
      <c r="W33" s="74" t="s">
        <v>551</v>
      </c>
      <c r="Y33" s="1261"/>
      <c r="Z33" s="79" t="s">
        <v>552</v>
      </c>
      <c r="AB33" s="81" t="s">
        <v>553</v>
      </c>
      <c r="AD33" t="s">
        <v>550</v>
      </c>
      <c r="AE33" s="74" t="s">
        <v>551</v>
      </c>
      <c r="AG33" s="1261"/>
      <c r="AH33" s="79" t="s">
        <v>552</v>
      </c>
      <c r="AJ33" s="81" t="s">
        <v>553</v>
      </c>
      <c r="AL33" t="s">
        <v>550</v>
      </c>
      <c r="AM33" s="74" t="s">
        <v>551</v>
      </c>
      <c r="AO33" s="1261"/>
      <c r="AP33" s="79" t="s">
        <v>552</v>
      </c>
      <c r="AR33" s="81" t="s">
        <v>553</v>
      </c>
      <c r="AT33" t="s">
        <v>550</v>
      </c>
      <c r="AU33" s="74" t="s">
        <v>551</v>
      </c>
    </row>
    <row r="34" spans="1:47">
      <c r="A34" s="1261"/>
      <c r="B34" s="79"/>
      <c r="G34" s="74"/>
      <c r="I34" s="1261"/>
      <c r="J34" s="79"/>
      <c r="O34" s="74"/>
      <c r="Q34" s="1261"/>
      <c r="R34" s="79"/>
      <c r="W34" s="74"/>
      <c r="Y34" s="1261"/>
      <c r="Z34" s="79"/>
      <c r="AE34" s="74"/>
      <c r="AG34" s="1261"/>
      <c r="AH34" s="79"/>
      <c r="AM34" s="74"/>
      <c r="AO34" s="1261"/>
      <c r="AP34" s="79"/>
      <c r="AU34" s="74"/>
    </row>
    <row r="35" spans="1:47">
      <c r="A35" s="1261"/>
      <c r="B35" s="79">
        <v>44652</v>
      </c>
      <c r="D35" s="81">
        <v>45016</v>
      </c>
      <c r="F35">
        <v>0</v>
      </c>
      <c r="G35" s="74">
        <v>0</v>
      </c>
      <c r="I35" s="1261"/>
      <c r="J35" s="79">
        <v>44652</v>
      </c>
      <c r="L35" s="81">
        <v>45016</v>
      </c>
      <c r="N35">
        <v>0</v>
      </c>
      <c r="O35" s="74">
        <v>0</v>
      </c>
      <c r="Q35" s="1261"/>
      <c r="R35" s="79">
        <v>44652</v>
      </c>
      <c r="T35" s="81">
        <v>45016</v>
      </c>
      <c r="V35">
        <v>0</v>
      </c>
      <c r="W35" s="74">
        <v>0</v>
      </c>
      <c r="Y35" s="1261"/>
      <c r="Z35" s="79">
        <v>44652</v>
      </c>
      <c r="AB35" s="81">
        <v>45016</v>
      </c>
      <c r="AD35">
        <v>0</v>
      </c>
      <c r="AE35" s="74">
        <v>0</v>
      </c>
      <c r="AG35" s="1261"/>
      <c r="AH35" s="79">
        <v>44652</v>
      </c>
      <c r="AJ35" s="81">
        <v>45016</v>
      </c>
      <c r="AL35">
        <v>0</v>
      </c>
      <c r="AM35" s="74">
        <v>0</v>
      </c>
      <c r="AO35" s="1261"/>
      <c r="AP35" s="79">
        <v>44652</v>
      </c>
      <c r="AR35" s="81">
        <v>45016</v>
      </c>
      <c r="AT35">
        <v>0</v>
      </c>
      <c r="AU35" s="74">
        <v>0</v>
      </c>
    </row>
    <row r="36" spans="1:47">
      <c r="A36" s="1261"/>
      <c r="B36" s="80"/>
      <c r="C36" s="75"/>
      <c r="D36" s="83"/>
      <c r="E36" s="75"/>
      <c r="F36" s="75"/>
      <c r="G36" s="76"/>
      <c r="I36" s="1261"/>
      <c r="J36" s="80"/>
      <c r="K36" s="75"/>
      <c r="L36" s="83"/>
      <c r="M36" s="75"/>
      <c r="N36" s="75"/>
      <c r="O36" s="76"/>
      <c r="Q36" s="1261"/>
      <c r="R36" s="80"/>
      <c r="S36" s="75"/>
      <c r="T36" s="83"/>
      <c r="U36" s="75"/>
      <c r="V36" s="75"/>
      <c r="W36" s="76"/>
      <c r="Y36" s="1261"/>
      <c r="Z36" s="80"/>
      <c r="AA36" s="75"/>
      <c r="AB36" s="83"/>
      <c r="AC36" s="75"/>
      <c r="AD36" s="75"/>
      <c r="AE36" s="76"/>
      <c r="AG36" s="1261"/>
      <c r="AH36" s="80"/>
      <c r="AI36" s="75"/>
      <c r="AJ36" s="83"/>
      <c r="AK36" s="75"/>
      <c r="AL36" s="75"/>
      <c r="AM36" s="76"/>
      <c r="AO36" s="1261"/>
      <c r="AP36" s="80"/>
      <c r="AQ36" s="75"/>
      <c r="AR36" s="83"/>
      <c r="AS36" s="75"/>
      <c r="AT36" s="75"/>
      <c r="AU36" s="76"/>
    </row>
    <row r="37" spans="1:47">
      <c r="A37" s="1261">
        <v>3</v>
      </c>
      <c r="B37" s="78" t="s">
        <v>552</v>
      </c>
      <c r="C37" s="72"/>
      <c r="D37" s="82" t="s">
        <v>553</v>
      </c>
      <c r="E37" s="72"/>
      <c r="F37" s="72" t="s">
        <v>550</v>
      </c>
      <c r="G37" s="73" t="s">
        <v>551</v>
      </c>
      <c r="I37" s="1261">
        <v>3</v>
      </c>
      <c r="J37" s="78" t="s">
        <v>552</v>
      </c>
      <c r="K37" s="72"/>
      <c r="L37" s="82" t="s">
        <v>553</v>
      </c>
      <c r="M37" s="72"/>
      <c r="N37" s="72" t="s">
        <v>550</v>
      </c>
      <c r="O37" s="73" t="s">
        <v>551</v>
      </c>
      <c r="Q37" s="1261">
        <v>3</v>
      </c>
      <c r="R37" s="78" t="s">
        <v>552</v>
      </c>
      <c r="S37" s="72"/>
      <c r="T37" s="82" t="s">
        <v>553</v>
      </c>
      <c r="U37" s="72"/>
      <c r="V37" s="72" t="s">
        <v>550</v>
      </c>
      <c r="W37" s="73" t="s">
        <v>551</v>
      </c>
      <c r="Y37" s="1261">
        <v>3</v>
      </c>
      <c r="Z37" s="78" t="s">
        <v>552</v>
      </c>
      <c r="AA37" s="72"/>
      <c r="AB37" s="82" t="s">
        <v>553</v>
      </c>
      <c r="AC37" s="72"/>
      <c r="AD37" s="72" t="s">
        <v>550</v>
      </c>
      <c r="AE37" s="73" t="s">
        <v>551</v>
      </c>
      <c r="AG37" s="1261">
        <v>3</v>
      </c>
      <c r="AH37" s="78" t="s">
        <v>552</v>
      </c>
      <c r="AI37" s="72"/>
      <c r="AJ37" s="82" t="s">
        <v>553</v>
      </c>
      <c r="AK37" s="72"/>
      <c r="AL37" s="72" t="s">
        <v>550</v>
      </c>
      <c r="AM37" s="73" t="s">
        <v>551</v>
      </c>
      <c r="AO37" s="1261">
        <v>3</v>
      </c>
      <c r="AP37" s="78" t="s">
        <v>552</v>
      </c>
      <c r="AQ37" s="72"/>
      <c r="AR37" s="82" t="s">
        <v>553</v>
      </c>
      <c r="AS37" s="72"/>
      <c r="AT37" s="72" t="s">
        <v>550</v>
      </c>
      <c r="AU37" s="73" t="s">
        <v>551</v>
      </c>
    </row>
    <row r="38" spans="1:47">
      <c r="A38" s="1261"/>
      <c r="B38" s="79"/>
      <c r="G38" s="74"/>
      <c r="I38" s="1261"/>
      <c r="J38" s="79"/>
      <c r="O38" s="74"/>
      <c r="Q38" s="1261"/>
      <c r="R38" s="79"/>
      <c r="W38" s="74"/>
      <c r="Y38" s="1261"/>
      <c r="Z38" s="79"/>
      <c r="AE38" s="74"/>
      <c r="AG38" s="1261"/>
      <c r="AH38" s="79"/>
      <c r="AM38" s="74"/>
      <c r="AO38" s="1261"/>
      <c r="AP38" s="79"/>
      <c r="AU38" s="74"/>
    </row>
    <row r="39" spans="1:47">
      <c r="A39" s="1261"/>
      <c r="B39" s="79">
        <v>45017</v>
      </c>
      <c r="D39" s="81">
        <v>45382</v>
      </c>
      <c r="F39">
        <v>0</v>
      </c>
      <c r="G39" s="74">
        <v>0</v>
      </c>
      <c r="I39" s="1261"/>
      <c r="J39" s="79">
        <v>45017</v>
      </c>
      <c r="L39" s="81">
        <v>45382</v>
      </c>
      <c r="N39">
        <v>0</v>
      </c>
      <c r="O39" s="74">
        <v>0</v>
      </c>
      <c r="Q39" s="1261"/>
      <c r="R39" s="79">
        <v>45017</v>
      </c>
      <c r="T39" s="81">
        <v>45382</v>
      </c>
      <c r="V39">
        <v>0</v>
      </c>
      <c r="W39" s="74">
        <v>0</v>
      </c>
      <c r="Y39" s="1261"/>
      <c r="Z39" s="79">
        <v>45017</v>
      </c>
      <c r="AB39" s="81">
        <v>45382</v>
      </c>
      <c r="AD39">
        <v>0</v>
      </c>
      <c r="AE39" s="74">
        <v>0</v>
      </c>
      <c r="AG39" s="1261"/>
      <c r="AH39" s="79">
        <v>45017</v>
      </c>
      <c r="AJ39" s="81">
        <v>45382</v>
      </c>
      <c r="AL39">
        <v>0</v>
      </c>
      <c r="AM39" s="74">
        <v>0</v>
      </c>
      <c r="AO39" s="1261"/>
      <c r="AP39" s="79">
        <v>45017</v>
      </c>
      <c r="AR39" s="81">
        <v>45382</v>
      </c>
      <c r="AT39">
        <v>0</v>
      </c>
      <c r="AU39" s="74">
        <v>0</v>
      </c>
    </row>
    <row r="40" spans="1:47">
      <c r="A40" s="1261"/>
      <c r="B40" s="79"/>
      <c r="G40" s="74"/>
      <c r="I40" s="1261"/>
      <c r="J40" s="79"/>
      <c r="O40" s="74"/>
      <c r="Q40" s="1261"/>
      <c r="R40" s="79"/>
      <c r="W40" s="74"/>
      <c r="Y40" s="1261"/>
      <c r="Z40" s="79"/>
      <c r="AE40" s="74"/>
      <c r="AG40" s="1261"/>
      <c r="AH40" s="79"/>
      <c r="AM40" s="74"/>
      <c r="AO40" s="1261"/>
      <c r="AP40" s="79"/>
      <c r="AU40" s="74"/>
    </row>
    <row r="41" spans="1:47">
      <c r="A41" s="1261"/>
      <c r="B41" s="79" t="s">
        <v>552</v>
      </c>
      <c r="D41" s="81" t="s">
        <v>553</v>
      </c>
      <c r="F41" t="s">
        <v>550</v>
      </c>
      <c r="G41" s="74" t="s">
        <v>551</v>
      </c>
      <c r="I41" s="1261"/>
      <c r="J41" s="79" t="s">
        <v>552</v>
      </c>
      <c r="L41" s="81" t="s">
        <v>553</v>
      </c>
      <c r="N41" t="s">
        <v>550</v>
      </c>
      <c r="O41" s="74" t="s">
        <v>551</v>
      </c>
      <c r="Q41" s="1261"/>
      <c r="R41" s="79" t="s">
        <v>552</v>
      </c>
      <c r="T41" s="81" t="s">
        <v>553</v>
      </c>
      <c r="V41" t="s">
        <v>550</v>
      </c>
      <c r="W41" s="74" t="s">
        <v>551</v>
      </c>
      <c r="Y41" s="1261"/>
      <c r="Z41" s="79" t="s">
        <v>552</v>
      </c>
      <c r="AB41" s="81" t="s">
        <v>553</v>
      </c>
      <c r="AD41" t="s">
        <v>550</v>
      </c>
      <c r="AE41" s="74" t="s">
        <v>551</v>
      </c>
      <c r="AG41" s="1261"/>
      <c r="AH41" s="79" t="s">
        <v>552</v>
      </c>
      <c r="AJ41" s="81" t="s">
        <v>553</v>
      </c>
      <c r="AL41" t="s">
        <v>550</v>
      </c>
      <c r="AM41" s="74" t="s">
        <v>551</v>
      </c>
      <c r="AO41" s="1261"/>
      <c r="AP41" s="79" t="s">
        <v>552</v>
      </c>
      <c r="AR41" s="81" t="s">
        <v>553</v>
      </c>
      <c r="AT41" t="s">
        <v>550</v>
      </c>
      <c r="AU41" s="74" t="s">
        <v>551</v>
      </c>
    </row>
    <row r="42" spans="1:47">
      <c r="A42" s="1261"/>
      <c r="B42" s="79"/>
      <c r="G42" s="74"/>
      <c r="I42" s="1261"/>
      <c r="J42" s="79"/>
      <c r="O42" s="74"/>
      <c r="Q42" s="1261"/>
      <c r="R42" s="79"/>
      <c r="W42" s="74"/>
      <c r="Y42" s="1261"/>
      <c r="Z42" s="79"/>
      <c r="AE42" s="74"/>
      <c r="AG42" s="1261"/>
      <c r="AH42" s="79"/>
      <c r="AM42" s="74"/>
      <c r="AO42" s="1261"/>
      <c r="AP42" s="79"/>
      <c r="AU42" s="74"/>
    </row>
    <row r="43" spans="1:47">
      <c r="A43" s="1261"/>
      <c r="B43" s="79">
        <v>44652</v>
      </c>
      <c r="D43" s="81">
        <v>45016</v>
      </c>
      <c r="F43">
        <v>0</v>
      </c>
      <c r="G43" s="74">
        <v>0</v>
      </c>
      <c r="I43" s="1261"/>
      <c r="J43" s="79">
        <v>44652</v>
      </c>
      <c r="L43" s="81">
        <v>45016</v>
      </c>
      <c r="N43">
        <v>0</v>
      </c>
      <c r="O43" s="74">
        <v>0</v>
      </c>
      <c r="Q43" s="1261"/>
      <c r="R43" s="79">
        <v>44652</v>
      </c>
      <c r="T43" s="81">
        <v>45016</v>
      </c>
      <c r="V43">
        <v>0</v>
      </c>
      <c r="W43" s="74">
        <v>0</v>
      </c>
      <c r="Y43" s="1261"/>
      <c r="Z43" s="79">
        <v>44652</v>
      </c>
      <c r="AB43" s="81">
        <v>45016</v>
      </c>
      <c r="AD43">
        <v>0</v>
      </c>
      <c r="AE43" s="74">
        <v>0</v>
      </c>
      <c r="AG43" s="1261"/>
      <c r="AH43" s="79">
        <v>44652</v>
      </c>
      <c r="AJ43" s="81">
        <v>45016</v>
      </c>
      <c r="AL43">
        <v>0</v>
      </c>
      <c r="AM43" s="74">
        <v>0</v>
      </c>
      <c r="AO43" s="1261"/>
      <c r="AP43" s="79">
        <v>44652</v>
      </c>
      <c r="AR43" s="81">
        <v>45016</v>
      </c>
      <c r="AT43">
        <v>0</v>
      </c>
      <c r="AU43" s="74">
        <v>0</v>
      </c>
    </row>
    <row r="44" spans="1:47">
      <c r="A44" s="1261"/>
      <c r="B44" s="80"/>
      <c r="C44" s="75"/>
      <c r="D44" s="83"/>
      <c r="E44" s="75"/>
      <c r="F44" s="75"/>
      <c r="G44" s="76"/>
      <c r="I44" s="1261"/>
      <c r="J44" s="80"/>
      <c r="K44" s="75"/>
      <c r="L44" s="83"/>
      <c r="M44" s="75"/>
      <c r="N44" s="75"/>
      <c r="O44" s="76"/>
      <c r="Q44" s="1261"/>
      <c r="R44" s="80"/>
      <c r="S44" s="75"/>
      <c r="T44" s="83"/>
      <c r="U44" s="75"/>
      <c r="V44" s="75"/>
      <c r="W44" s="76"/>
      <c r="Y44" s="1261"/>
      <c r="Z44" s="80"/>
      <c r="AA44" s="75"/>
      <c r="AB44" s="83"/>
      <c r="AC44" s="75"/>
      <c r="AD44" s="75"/>
      <c r="AE44" s="76"/>
      <c r="AG44" s="1261"/>
      <c r="AH44" s="80"/>
      <c r="AI44" s="75"/>
      <c r="AJ44" s="83"/>
      <c r="AK44" s="75"/>
      <c r="AL44" s="75"/>
      <c r="AM44" s="76"/>
      <c r="AO44" s="1261"/>
      <c r="AP44" s="80"/>
      <c r="AQ44" s="75"/>
      <c r="AR44" s="83"/>
      <c r="AS44" s="75"/>
      <c r="AT44" s="75"/>
      <c r="AU44" s="76"/>
    </row>
    <row r="45" spans="1:47">
      <c r="A45" s="1261">
        <v>4</v>
      </c>
      <c r="B45" s="78" t="s">
        <v>552</v>
      </c>
      <c r="C45" s="72"/>
      <c r="D45" s="82" t="s">
        <v>553</v>
      </c>
      <c r="E45" s="72"/>
      <c r="F45" s="72" t="s">
        <v>550</v>
      </c>
      <c r="G45" s="73" t="s">
        <v>551</v>
      </c>
      <c r="I45" s="1261">
        <v>4</v>
      </c>
      <c r="J45" s="78" t="s">
        <v>552</v>
      </c>
      <c r="K45" s="72"/>
      <c r="L45" s="82" t="s">
        <v>553</v>
      </c>
      <c r="M45" s="72"/>
      <c r="N45" s="72" t="s">
        <v>550</v>
      </c>
      <c r="O45" s="73" t="s">
        <v>551</v>
      </c>
      <c r="Q45" s="1261">
        <v>4</v>
      </c>
      <c r="R45" s="78" t="s">
        <v>552</v>
      </c>
      <c r="S45" s="72"/>
      <c r="T45" s="82" t="s">
        <v>553</v>
      </c>
      <c r="U45" s="72"/>
      <c r="V45" s="72" t="s">
        <v>550</v>
      </c>
      <c r="W45" s="73" t="s">
        <v>551</v>
      </c>
      <c r="Y45" s="1261">
        <v>4</v>
      </c>
      <c r="Z45" s="78" t="s">
        <v>552</v>
      </c>
      <c r="AA45" s="72"/>
      <c r="AB45" s="82" t="s">
        <v>553</v>
      </c>
      <c r="AC45" s="72"/>
      <c r="AD45" s="72" t="s">
        <v>550</v>
      </c>
      <c r="AE45" s="73" t="s">
        <v>551</v>
      </c>
      <c r="AG45" s="1261">
        <v>4</v>
      </c>
      <c r="AH45" s="78" t="s">
        <v>552</v>
      </c>
      <c r="AI45" s="72"/>
      <c r="AJ45" s="82" t="s">
        <v>553</v>
      </c>
      <c r="AK45" s="72"/>
      <c r="AL45" s="72" t="s">
        <v>550</v>
      </c>
      <c r="AM45" s="73" t="s">
        <v>551</v>
      </c>
      <c r="AO45" s="1261">
        <v>4</v>
      </c>
      <c r="AP45" s="78" t="s">
        <v>552</v>
      </c>
      <c r="AQ45" s="72"/>
      <c r="AR45" s="82" t="s">
        <v>553</v>
      </c>
      <c r="AS45" s="72"/>
      <c r="AT45" s="72" t="s">
        <v>550</v>
      </c>
      <c r="AU45" s="73" t="s">
        <v>551</v>
      </c>
    </row>
    <row r="46" spans="1:47">
      <c r="A46" s="1261"/>
      <c r="B46" s="79"/>
      <c r="G46" s="74"/>
      <c r="I46" s="1261"/>
      <c r="J46" s="79"/>
      <c r="O46" s="74"/>
      <c r="Q46" s="1261"/>
      <c r="R46" s="79"/>
      <c r="W46" s="74"/>
      <c r="Y46" s="1261"/>
      <c r="Z46" s="79"/>
      <c r="AE46" s="74"/>
      <c r="AG46" s="1261"/>
      <c r="AH46" s="79"/>
      <c r="AM46" s="74"/>
      <c r="AO46" s="1261"/>
      <c r="AP46" s="79"/>
      <c r="AU46" s="74"/>
    </row>
    <row r="47" spans="1:47">
      <c r="A47" s="1261"/>
      <c r="B47" s="79">
        <v>45017</v>
      </c>
      <c r="D47" s="81">
        <v>45382</v>
      </c>
      <c r="F47">
        <v>0</v>
      </c>
      <c r="G47" s="74">
        <v>0</v>
      </c>
      <c r="I47" s="1261"/>
      <c r="J47" s="79">
        <v>45017</v>
      </c>
      <c r="L47" s="81">
        <v>45382</v>
      </c>
      <c r="N47">
        <v>0</v>
      </c>
      <c r="O47" s="74">
        <v>0</v>
      </c>
      <c r="Q47" s="1261"/>
      <c r="R47" s="79">
        <v>45017</v>
      </c>
      <c r="T47" s="81">
        <v>45382</v>
      </c>
      <c r="V47">
        <v>0</v>
      </c>
      <c r="W47" s="74">
        <v>0</v>
      </c>
      <c r="Y47" s="1261"/>
      <c r="Z47" s="79">
        <v>45017</v>
      </c>
      <c r="AB47" s="81">
        <v>45382</v>
      </c>
      <c r="AD47">
        <v>0</v>
      </c>
      <c r="AE47" s="74">
        <v>0</v>
      </c>
      <c r="AG47" s="1261"/>
      <c r="AH47" s="79">
        <v>45017</v>
      </c>
      <c r="AJ47" s="81">
        <v>45382</v>
      </c>
      <c r="AL47">
        <v>0</v>
      </c>
      <c r="AM47" s="74">
        <v>0</v>
      </c>
      <c r="AO47" s="1261"/>
      <c r="AP47" s="79">
        <v>45017</v>
      </c>
      <c r="AR47" s="81">
        <v>45382</v>
      </c>
      <c r="AT47">
        <v>0</v>
      </c>
      <c r="AU47" s="74">
        <v>0</v>
      </c>
    </row>
    <row r="48" spans="1:47">
      <c r="A48" s="1261"/>
      <c r="B48" s="79"/>
      <c r="G48" s="74"/>
      <c r="I48" s="1261"/>
      <c r="J48" s="79"/>
      <c r="O48" s="74"/>
      <c r="Q48" s="1261"/>
      <c r="R48" s="79"/>
      <c r="W48" s="74"/>
      <c r="Y48" s="1261"/>
      <c r="Z48" s="79"/>
      <c r="AE48" s="74"/>
      <c r="AG48" s="1261"/>
      <c r="AH48" s="79"/>
      <c r="AM48" s="74"/>
      <c r="AO48" s="1261"/>
      <c r="AP48" s="79"/>
      <c r="AU48" s="74"/>
    </row>
    <row r="49" spans="1:47">
      <c r="A49" s="1261"/>
      <c r="B49" s="79" t="s">
        <v>552</v>
      </c>
      <c r="D49" s="81" t="s">
        <v>553</v>
      </c>
      <c r="F49" t="s">
        <v>550</v>
      </c>
      <c r="G49" s="74" t="s">
        <v>551</v>
      </c>
      <c r="I49" s="1261"/>
      <c r="J49" s="79" t="s">
        <v>552</v>
      </c>
      <c r="L49" s="81" t="s">
        <v>553</v>
      </c>
      <c r="N49" t="s">
        <v>550</v>
      </c>
      <c r="O49" s="74" t="s">
        <v>551</v>
      </c>
      <c r="Q49" s="1261"/>
      <c r="R49" s="79" t="s">
        <v>552</v>
      </c>
      <c r="T49" s="81" t="s">
        <v>553</v>
      </c>
      <c r="V49" t="s">
        <v>550</v>
      </c>
      <c r="W49" s="74" t="s">
        <v>551</v>
      </c>
      <c r="Y49" s="1261"/>
      <c r="Z49" s="79" t="s">
        <v>552</v>
      </c>
      <c r="AB49" s="81" t="s">
        <v>553</v>
      </c>
      <c r="AD49" t="s">
        <v>550</v>
      </c>
      <c r="AE49" s="74" t="s">
        <v>551</v>
      </c>
      <c r="AG49" s="1261"/>
      <c r="AH49" s="79" t="s">
        <v>552</v>
      </c>
      <c r="AJ49" s="81" t="s">
        <v>553</v>
      </c>
      <c r="AL49" t="s">
        <v>550</v>
      </c>
      <c r="AM49" s="74" t="s">
        <v>551</v>
      </c>
      <c r="AO49" s="1261"/>
      <c r="AP49" s="79" t="s">
        <v>552</v>
      </c>
      <c r="AR49" s="81" t="s">
        <v>553</v>
      </c>
      <c r="AT49" t="s">
        <v>550</v>
      </c>
      <c r="AU49" s="74" t="s">
        <v>551</v>
      </c>
    </row>
    <row r="50" spans="1:47">
      <c r="A50" s="1261"/>
      <c r="B50" s="79"/>
      <c r="G50" s="74"/>
      <c r="I50" s="1261"/>
      <c r="J50" s="79"/>
      <c r="O50" s="74"/>
      <c r="Q50" s="1261"/>
      <c r="R50" s="79"/>
      <c r="W50" s="74"/>
      <c r="Y50" s="1261"/>
      <c r="Z50" s="79"/>
      <c r="AE50" s="74"/>
      <c r="AG50" s="1261"/>
      <c r="AH50" s="79"/>
      <c r="AM50" s="74"/>
      <c r="AO50" s="1261"/>
      <c r="AP50" s="79"/>
      <c r="AU50" s="74"/>
    </row>
    <row r="51" spans="1:47">
      <c r="A51" s="1261"/>
      <c r="B51" s="79">
        <v>44652</v>
      </c>
      <c r="D51" s="81">
        <v>45016</v>
      </c>
      <c r="F51">
        <v>0</v>
      </c>
      <c r="G51" s="74">
        <v>0</v>
      </c>
      <c r="I51" s="1261"/>
      <c r="J51" s="79">
        <v>44652</v>
      </c>
      <c r="L51" s="81">
        <v>45016</v>
      </c>
      <c r="N51">
        <v>0</v>
      </c>
      <c r="O51" s="74">
        <v>0</v>
      </c>
      <c r="Q51" s="1261"/>
      <c r="R51" s="79">
        <v>44652</v>
      </c>
      <c r="T51" s="81">
        <v>45016</v>
      </c>
      <c r="V51">
        <v>0</v>
      </c>
      <c r="W51" s="74">
        <v>0</v>
      </c>
      <c r="Y51" s="1261"/>
      <c r="Z51" s="79">
        <v>44652</v>
      </c>
      <c r="AB51" s="81">
        <v>45016</v>
      </c>
      <c r="AD51">
        <v>0</v>
      </c>
      <c r="AE51" s="74">
        <v>0</v>
      </c>
      <c r="AG51" s="1261"/>
      <c r="AH51" s="79">
        <v>44652</v>
      </c>
      <c r="AJ51" s="81">
        <v>45016</v>
      </c>
      <c r="AL51">
        <v>0</v>
      </c>
      <c r="AM51" s="74">
        <v>0</v>
      </c>
      <c r="AO51" s="1261"/>
      <c r="AP51" s="79">
        <v>44652</v>
      </c>
      <c r="AR51" s="81">
        <v>45016</v>
      </c>
      <c r="AT51">
        <v>0</v>
      </c>
      <c r="AU51" s="74">
        <v>0</v>
      </c>
    </row>
    <row r="52" spans="1:47">
      <c r="A52" s="1261"/>
      <c r="B52" s="80"/>
      <c r="C52" s="75"/>
      <c r="D52" s="83"/>
      <c r="E52" s="75"/>
      <c r="F52" s="75"/>
      <c r="G52" s="76"/>
      <c r="I52" s="1261"/>
      <c r="J52" s="80"/>
      <c r="K52" s="75"/>
      <c r="L52" s="83"/>
      <c r="M52" s="75"/>
      <c r="N52" s="75"/>
      <c r="O52" s="76"/>
      <c r="Q52" s="1261"/>
      <c r="R52" s="80"/>
      <c r="S52" s="75"/>
      <c r="T52" s="83"/>
      <c r="U52" s="75"/>
      <c r="V52" s="75"/>
      <c r="W52" s="76"/>
      <c r="Y52" s="1261"/>
      <c r="Z52" s="80"/>
      <c r="AA52" s="75"/>
      <c r="AB52" s="83"/>
      <c r="AC52" s="75"/>
      <c r="AD52" s="75"/>
      <c r="AE52" s="76"/>
      <c r="AG52" s="1261"/>
      <c r="AH52" s="80"/>
      <c r="AI52" s="75"/>
      <c r="AJ52" s="83"/>
      <c r="AK52" s="75"/>
      <c r="AL52" s="75"/>
      <c r="AM52" s="76"/>
      <c r="AO52" s="1261"/>
      <c r="AP52" s="80"/>
      <c r="AQ52" s="75"/>
      <c r="AR52" s="83"/>
      <c r="AS52" s="75"/>
      <c r="AT52" s="75"/>
      <c r="AU52" s="76"/>
    </row>
    <row r="53" spans="1:47">
      <c r="A53" s="1261">
        <v>5</v>
      </c>
      <c r="B53" s="78" t="s">
        <v>552</v>
      </c>
      <c r="C53" s="72"/>
      <c r="D53" s="82" t="s">
        <v>553</v>
      </c>
      <c r="E53" s="72"/>
      <c r="F53" s="72" t="s">
        <v>550</v>
      </c>
      <c r="G53" s="73" t="s">
        <v>551</v>
      </c>
      <c r="I53" s="1261">
        <v>5</v>
      </c>
      <c r="J53" s="78" t="s">
        <v>552</v>
      </c>
      <c r="K53" s="72"/>
      <c r="L53" s="82" t="s">
        <v>553</v>
      </c>
      <c r="M53" s="72"/>
      <c r="N53" s="72" t="s">
        <v>550</v>
      </c>
      <c r="O53" s="73" t="s">
        <v>551</v>
      </c>
      <c r="Q53" s="1261">
        <v>5</v>
      </c>
      <c r="R53" s="78" t="s">
        <v>552</v>
      </c>
      <c r="S53" s="72"/>
      <c r="T53" s="82" t="s">
        <v>553</v>
      </c>
      <c r="U53" s="72"/>
      <c r="V53" s="72" t="s">
        <v>550</v>
      </c>
      <c r="W53" s="73" t="s">
        <v>551</v>
      </c>
      <c r="Y53" s="1261">
        <v>5</v>
      </c>
      <c r="Z53" s="78" t="s">
        <v>552</v>
      </c>
      <c r="AA53" s="72"/>
      <c r="AB53" s="82" t="s">
        <v>553</v>
      </c>
      <c r="AC53" s="72"/>
      <c r="AD53" s="72" t="s">
        <v>550</v>
      </c>
      <c r="AE53" s="73" t="s">
        <v>551</v>
      </c>
      <c r="AG53" s="1261">
        <v>5</v>
      </c>
      <c r="AH53" s="78" t="s">
        <v>552</v>
      </c>
      <c r="AI53" s="72"/>
      <c r="AJ53" s="82" t="s">
        <v>553</v>
      </c>
      <c r="AK53" s="72"/>
      <c r="AL53" s="72" t="s">
        <v>550</v>
      </c>
      <c r="AM53" s="73" t="s">
        <v>551</v>
      </c>
      <c r="AO53" s="1261">
        <v>5</v>
      </c>
      <c r="AP53" s="78" t="s">
        <v>552</v>
      </c>
      <c r="AQ53" s="72"/>
      <c r="AR53" s="82" t="s">
        <v>553</v>
      </c>
      <c r="AS53" s="72"/>
      <c r="AT53" s="72" t="s">
        <v>550</v>
      </c>
      <c r="AU53" s="73" t="s">
        <v>551</v>
      </c>
    </row>
    <row r="54" spans="1:47">
      <c r="A54" s="1261"/>
      <c r="B54" s="79"/>
      <c r="G54" s="74"/>
      <c r="I54" s="1261"/>
      <c r="J54" s="79"/>
      <c r="O54" s="74"/>
      <c r="Q54" s="1261"/>
      <c r="R54" s="79"/>
      <c r="W54" s="74"/>
      <c r="Y54" s="1261"/>
      <c r="Z54" s="79"/>
      <c r="AE54" s="74"/>
      <c r="AG54" s="1261"/>
      <c r="AH54" s="79"/>
      <c r="AM54" s="74"/>
      <c r="AO54" s="1261"/>
      <c r="AP54" s="79"/>
      <c r="AU54" s="74"/>
    </row>
    <row r="55" spans="1:47">
      <c r="A55" s="1261"/>
      <c r="B55" s="79">
        <v>45017</v>
      </c>
      <c r="D55" s="81">
        <v>45382</v>
      </c>
      <c r="F55">
        <v>0</v>
      </c>
      <c r="G55" s="74">
        <v>0</v>
      </c>
      <c r="I55" s="1261"/>
      <c r="J55" s="79">
        <v>45017</v>
      </c>
      <c r="L55" s="81">
        <v>45382</v>
      </c>
      <c r="N55">
        <v>0</v>
      </c>
      <c r="O55" s="74">
        <v>0</v>
      </c>
      <c r="Q55" s="1261"/>
      <c r="R55" s="79">
        <v>45017</v>
      </c>
      <c r="T55" s="81">
        <v>45382</v>
      </c>
      <c r="V55">
        <v>0</v>
      </c>
      <c r="W55" s="74">
        <v>0</v>
      </c>
      <c r="Y55" s="1261"/>
      <c r="Z55" s="79">
        <v>45017</v>
      </c>
      <c r="AB55" s="81">
        <v>45382</v>
      </c>
      <c r="AD55">
        <v>0</v>
      </c>
      <c r="AE55" s="74">
        <v>0</v>
      </c>
      <c r="AG55" s="1261"/>
      <c r="AH55" s="79">
        <v>45017</v>
      </c>
      <c r="AJ55" s="81">
        <v>45382</v>
      </c>
      <c r="AL55">
        <v>0</v>
      </c>
      <c r="AM55" s="74">
        <v>0</v>
      </c>
      <c r="AO55" s="1261"/>
      <c r="AP55" s="79">
        <v>45017</v>
      </c>
      <c r="AR55" s="81">
        <v>45382</v>
      </c>
      <c r="AT55">
        <v>0</v>
      </c>
      <c r="AU55" s="74">
        <v>0</v>
      </c>
    </row>
    <row r="56" spans="1:47">
      <c r="A56" s="1261"/>
      <c r="B56" s="79"/>
      <c r="G56" s="74"/>
      <c r="I56" s="1261"/>
      <c r="J56" s="79"/>
      <c r="O56" s="74"/>
      <c r="Q56" s="1261"/>
      <c r="R56" s="79"/>
      <c r="W56" s="74"/>
      <c r="Y56" s="1261"/>
      <c r="Z56" s="79"/>
      <c r="AE56" s="74"/>
      <c r="AG56" s="1261"/>
      <c r="AH56" s="79"/>
      <c r="AM56" s="74"/>
      <c r="AO56" s="1261"/>
      <c r="AP56" s="79"/>
      <c r="AU56" s="74"/>
    </row>
    <row r="57" spans="1:47">
      <c r="A57" s="1261"/>
      <c r="B57" s="79" t="s">
        <v>552</v>
      </c>
      <c r="D57" s="81" t="s">
        <v>553</v>
      </c>
      <c r="F57" t="s">
        <v>550</v>
      </c>
      <c r="G57" s="74" t="s">
        <v>551</v>
      </c>
      <c r="I57" s="1261"/>
      <c r="J57" s="79" t="s">
        <v>552</v>
      </c>
      <c r="L57" s="81" t="s">
        <v>553</v>
      </c>
      <c r="N57" t="s">
        <v>550</v>
      </c>
      <c r="O57" s="74" t="s">
        <v>551</v>
      </c>
      <c r="Q57" s="1261"/>
      <c r="R57" s="79" t="s">
        <v>552</v>
      </c>
      <c r="T57" s="81" t="s">
        <v>553</v>
      </c>
      <c r="V57" t="s">
        <v>550</v>
      </c>
      <c r="W57" s="74" t="s">
        <v>551</v>
      </c>
      <c r="Y57" s="1261"/>
      <c r="Z57" s="79" t="s">
        <v>552</v>
      </c>
      <c r="AB57" s="81" t="s">
        <v>553</v>
      </c>
      <c r="AD57" t="s">
        <v>550</v>
      </c>
      <c r="AE57" s="74" t="s">
        <v>551</v>
      </c>
      <c r="AG57" s="1261"/>
      <c r="AH57" s="79" t="s">
        <v>552</v>
      </c>
      <c r="AJ57" s="81" t="s">
        <v>553</v>
      </c>
      <c r="AL57" t="s">
        <v>550</v>
      </c>
      <c r="AM57" s="74" t="s">
        <v>551</v>
      </c>
      <c r="AO57" s="1261"/>
      <c r="AP57" s="79" t="s">
        <v>552</v>
      </c>
      <c r="AR57" s="81" t="s">
        <v>553</v>
      </c>
      <c r="AT57" t="s">
        <v>550</v>
      </c>
      <c r="AU57" s="74" t="s">
        <v>551</v>
      </c>
    </row>
    <row r="58" spans="1:47">
      <c r="A58" s="1261"/>
      <c r="B58" s="79"/>
      <c r="G58" s="74"/>
      <c r="I58" s="1261"/>
      <c r="J58" s="79"/>
      <c r="O58" s="74"/>
      <c r="Q58" s="1261"/>
      <c r="R58" s="79"/>
      <c r="W58" s="74"/>
      <c r="Y58" s="1261"/>
      <c r="Z58" s="79"/>
      <c r="AE58" s="74"/>
      <c r="AG58" s="1261"/>
      <c r="AH58" s="79"/>
      <c r="AM58" s="74"/>
      <c r="AO58" s="1261"/>
      <c r="AP58" s="79"/>
      <c r="AU58" s="74"/>
    </row>
    <row r="59" spans="1:47">
      <c r="A59" s="1261"/>
      <c r="B59" s="79">
        <v>44652</v>
      </c>
      <c r="D59" s="81">
        <v>45016</v>
      </c>
      <c r="F59">
        <v>0</v>
      </c>
      <c r="G59" s="74">
        <v>0</v>
      </c>
      <c r="I59" s="1261"/>
      <c r="J59" s="79">
        <v>44652</v>
      </c>
      <c r="L59" s="81">
        <v>45016</v>
      </c>
      <c r="N59">
        <v>0</v>
      </c>
      <c r="O59" s="74">
        <v>0</v>
      </c>
      <c r="Q59" s="1261"/>
      <c r="R59" s="79">
        <v>44652</v>
      </c>
      <c r="T59" s="81">
        <v>45016</v>
      </c>
      <c r="V59">
        <v>0</v>
      </c>
      <c r="W59" s="74">
        <v>0</v>
      </c>
      <c r="Y59" s="1261"/>
      <c r="Z59" s="79">
        <v>44652</v>
      </c>
      <c r="AB59" s="81">
        <v>45016</v>
      </c>
      <c r="AD59">
        <v>0</v>
      </c>
      <c r="AE59" s="74">
        <v>0</v>
      </c>
      <c r="AG59" s="1261"/>
      <c r="AH59" s="79">
        <v>44652</v>
      </c>
      <c r="AJ59" s="81">
        <v>45016</v>
      </c>
      <c r="AL59">
        <v>0</v>
      </c>
      <c r="AM59" s="74">
        <v>0</v>
      </c>
      <c r="AO59" s="1261"/>
      <c r="AP59" s="79">
        <v>44652</v>
      </c>
      <c r="AR59" s="81">
        <v>45016</v>
      </c>
      <c r="AT59">
        <v>0</v>
      </c>
      <c r="AU59" s="74">
        <v>0</v>
      </c>
    </row>
    <row r="60" spans="1:47">
      <c r="A60" s="1261"/>
      <c r="B60" s="80"/>
      <c r="C60" s="75"/>
      <c r="D60" s="83"/>
      <c r="E60" s="75"/>
      <c r="F60" s="75"/>
      <c r="G60" s="76"/>
      <c r="I60" s="1261"/>
      <c r="J60" s="80"/>
      <c r="K60" s="75"/>
      <c r="L60" s="83"/>
      <c r="M60" s="75"/>
      <c r="N60" s="75"/>
      <c r="O60" s="76"/>
      <c r="Q60" s="1261"/>
      <c r="R60" s="80"/>
      <c r="S60" s="75"/>
      <c r="T60" s="83"/>
      <c r="U60" s="75"/>
      <c r="V60" s="75"/>
      <c r="W60" s="76"/>
      <c r="Y60" s="1261"/>
      <c r="Z60" s="80"/>
      <c r="AA60" s="75"/>
      <c r="AB60" s="83"/>
      <c r="AC60" s="75"/>
      <c r="AD60" s="75"/>
      <c r="AE60" s="76"/>
      <c r="AG60" s="1261"/>
      <c r="AH60" s="80"/>
      <c r="AI60" s="75"/>
      <c r="AJ60" s="83"/>
      <c r="AK60" s="75"/>
      <c r="AL60" s="75"/>
      <c r="AM60" s="76"/>
      <c r="AO60" s="1261"/>
      <c r="AP60" s="80"/>
      <c r="AQ60" s="75"/>
      <c r="AR60" s="83"/>
      <c r="AS60" s="75"/>
      <c r="AT60" s="75"/>
      <c r="AU60" s="76"/>
    </row>
    <row r="61" spans="1:47">
      <c r="A61" s="1261">
        <v>6</v>
      </c>
      <c r="B61" s="78" t="s">
        <v>552</v>
      </c>
      <c r="C61" s="72"/>
      <c r="D61" s="82" t="s">
        <v>553</v>
      </c>
      <c r="E61" s="72"/>
      <c r="F61" s="72" t="s">
        <v>550</v>
      </c>
      <c r="G61" s="73" t="s">
        <v>551</v>
      </c>
      <c r="I61" s="1261">
        <v>6</v>
      </c>
      <c r="J61" s="78" t="s">
        <v>552</v>
      </c>
      <c r="K61" s="72"/>
      <c r="L61" s="82" t="s">
        <v>553</v>
      </c>
      <c r="M61" s="72"/>
      <c r="N61" s="72" t="s">
        <v>550</v>
      </c>
      <c r="O61" s="73" t="s">
        <v>551</v>
      </c>
      <c r="Q61" s="1261">
        <v>6</v>
      </c>
      <c r="R61" s="78" t="s">
        <v>552</v>
      </c>
      <c r="S61" s="72"/>
      <c r="T61" s="82" t="s">
        <v>553</v>
      </c>
      <c r="U61" s="72"/>
      <c r="V61" s="72" t="s">
        <v>550</v>
      </c>
      <c r="W61" s="73" t="s">
        <v>551</v>
      </c>
      <c r="Y61" s="1261">
        <v>6</v>
      </c>
      <c r="Z61" s="78" t="s">
        <v>552</v>
      </c>
      <c r="AA61" s="72"/>
      <c r="AB61" s="82" t="s">
        <v>553</v>
      </c>
      <c r="AC61" s="72"/>
      <c r="AD61" s="72" t="s">
        <v>550</v>
      </c>
      <c r="AE61" s="73" t="s">
        <v>551</v>
      </c>
      <c r="AG61" s="1261">
        <v>6</v>
      </c>
      <c r="AH61" s="78" t="s">
        <v>552</v>
      </c>
      <c r="AI61" s="72"/>
      <c r="AJ61" s="82" t="s">
        <v>553</v>
      </c>
      <c r="AK61" s="72"/>
      <c r="AL61" s="72" t="s">
        <v>550</v>
      </c>
      <c r="AM61" s="73" t="s">
        <v>551</v>
      </c>
      <c r="AO61" s="1261">
        <v>6</v>
      </c>
      <c r="AP61" s="78" t="s">
        <v>552</v>
      </c>
      <c r="AQ61" s="72"/>
      <c r="AR61" s="82" t="s">
        <v>553</v>
      </c>
      <c r="AS61" s="72"/>
      <c r="AT61" s="72" t="s">
        <v>550</v>
      </c>
      <c r="AU61" s="73" t="s">
        <v>551</v>
      </c>
    </row>
    <row r="62" spans="1:47">
      <c r="A62" s="1261"/>
      <c r="B62" s="79"/>
      <c r="G62" s="74"/>
      <c r="I62" s="1261"/>
      <c r="J62" s="79"/>
      <c r="O62" s="74"/>
      <c r="Q62" s="1261"/>
      <c r="R62" s="79"/>
      <c r="W62" s="74"/>
      <c r="Y62" s="1261"/>
      <c r="Z62" s="79"/>
      <c r="AE62" s="74"/>
      <c r="AG62" s="1261"/>
      <c r="AH62" s="79"/>
      <c r="AM62" s="74"/>
      <c r="AO62" s="1261"/>
      <c r="AP62" s="79"/>
      <c r="AU62" s="74"/>
    </row>
    <row r="63" spans="1:47">
      <c r="A63" s="1261"/>
      <c r="B63" s="79">
        <v>45017</v>
      </c>
      <c r="D63" s="81">
        <v>45382</v>
      </c>
      <c r="F63">
        <v>0</v>
      </c>
      <c r="G63" s="74">
        <v>0</v>
      </c>
      <c r="I63" s="1261"/>
      <c r="J63" s="79">
        <v>45017</v>
      </c>
      <c r="L63" s="81">
        <v>45382</v>
      </c>
      <c r="N63">
        <v>0</v>
      </c>
      <c r="O63" s="74">
        <v>0</v>
      </c>
      <c r="Q63" s="1261"/>
      <c r="R63" s="79">
        <v>45017</v>
      </c>
      <c r="T63" s="81">
        <v>45382</v>
      </c>
      <c r="V63">
        <v>0</v>
      </c>
      <c r="W63" s="74">
        <v>0</v>
      </c>
      <c r="Y63" s="1261"/>
      <c r="Z63" s="79">
        <v>45017</v>
      </c>
      <c r="AB63" s="81">
        <v>45382</v>
      </c>
      <c r="AD63">
        <v>0</v>
      </c>
      <c r="AE63" s="74">
        <v>0</v>
      </c>
      <c r="AG63" s="1261"/>
      <c r="AH63" s="79">
        <v>45017</v>
      </c>
      <c r="AJ63" s="81">
        <v>45382</v>
      </c>
      <c r="AL63">
        <v>0</v>
      </c>
      <c r="AM63" s="74">
        <v>0</v>
      </c>
      <c r="AO63" s="1261"/>
      <c r="AP63" s="79">
        <v>45017</v>
      </c>
      <c r="AR63" s="81">
        <v>45382</v>
      </c>
      <c r="AT63">
        <v>0</v>
      </c>
      <c r="AU63" s="74">
        <v>0</v>
      </c>
    </row>
    <row r="64" spans="1:47">
      <c r="A64" s="1261"/>
      <c r="B64" s="79"/>
      <c r="G64" s="74"/>
      <c r="I64" s="1261"/>
      <c r="J64" s="79"/>
      <c r="O64" s="74"/>
      <c r="Q64" s="1261"/>
      <c r="R64" s="79"/>
      <c r="W64" s="74"/>
      <c r="Y64" s="1261"/>
      <c r="Z64" s="79"/>
      <c r="AE64" s="74"/>
      <c r="AG64" s="1261"/>
      <c r="AH64" s="79"/>
      <c r="AM64" s="74"/>
      <c r="AO64" s="1261"/>
      <c r="AP64" s="79"/>
      <c r="AU64" s="74"/>
    </row>
    <row r="65" spans="1:47">
      <c r="A65" s="1261"/>
      <c r="B65" s="79" t="s">
        <v>552</v>
      </c>
      <c r="D65" s="81" t="s">
        <v>553</v>
      </c>
      <c r="F65" t="s">
        <v>550</v>
      </c>
      <c r="G65" s="74" t="s">
        <v>551</v>
      </c>
      <c r="I65" s="1261"/>
      <c r="J65" s="79" t="s">
        <v>552</v>
      </c>
      <c r="L65" s="81" t="s">
        <v>553</v>
      </c>
      <c r="N65" t="s">
        <v>550</v>
      </c>
      <c r="O65" s="74" t="s">
        <v>551</v>
      </c>
      <c r="Q65" s="1261"/>
      <c r="R65" s="79" t="s">
        <v>552</v>
      </c>
      <c r="T65" s="81" t="s">
        <v>553</v>
      </c>
      <c r="V65" t="s">
        <v>550</v>
      </c>
      <c r="W65" s="74" t="s">
        <v>551</v>
      </c>
      <c r="Y65" s="1261"/>
      <c r="Z65" s="79" t="s">
        <v>552</v>
      </c>
      <c r="AB65" s="81" t="s">
        <v>553</v>
      </c>
      <c r="AD65" t="s">
        <v>550</v>
      </c>
      <c r="AE65" s="74" t="s">
        <v>551</v>
      </c>
      <c r="AG65" s="1261"/>
      <c r="AH65" s="79" t="s">
        <v>552</v>
      </c>
      <c r="AJ65" s="81" t="s">
        <v>553</v>
      </c>
      <c r="AL65" t="s">
        <v>550</v>
      </c>
      <c r="AM65" s="74" t="s">
        <v>551</v>
      </c>
      <c r="AO65" s="1261"/>
      <c r="AP65" s="79" t="s">
        <v>552</v>
      </c>
      <c r="AR65" s="81" t="s">
        <v>553</v>
      </c>
      <c r="AT65" t="s">
        <v>550</v>
      </c>
      <c r="AU65" s="74" t="s">
        <v>551</v>
      </c>
    </row>
    <row r="66" spans="1:47">
      <c r="A66" s="1261"/>
      <c r="B66" s="79"/>
      <c r="G66" s="74"/>
      <c r="I66" s="1261"/>
      <c r="J66" s="79"/>
      <c r="O66" s="74"/>
      <c r="Q66" s="1261"/>
      <c r="R66" s="79"/>
      <c r="W66" s="74"/>
      <c r="Y66" s="1261"/>
      <c r="Z66" s="79"/>
      <c r="AE66" s="74"/>
      <c r="AG66" s="1261"/>
      <c r="AH66" s="79"/>
      <c r="AM66" s="74"/>
      <c r="AO66" s="1261"/>
      <c r="AP66" s="79"/>
      <c r="AU66" s="74"/>
    </row>
    <row r="67" spans="1:47">
      <c r="A67" s="1261"/>
      <c r="B67" s="79">
        <v>44652</v>
      </c>
      <c r="D67" s="81">
        <v>45016</v>
      </c>
      <c r="F67">
        <v>0</v>
      </c>
      <c r="G67" s="74">
        <v>0</v>
      </c>
      <c r="I67" s="1261"/>
      <c r="J67" s="79">
        <v>44652</v>
      </c>
      <c r="L67" s="81">
        <v>45016</v>
      </c>
      <c r="N67">
        <v>0</v>
      </c>
      <c r="O67" s="74">
        <v>0</v>
      </c>
      <c r="Q67" s="1261"/>
      <c r="R67" s="79">
        <v>44652</v>
      </c>
      <c r="T67" s="81">
        <v>45016</v>
      </c>
      <c r="V67">
        <v>0</v>
      </c>
      <c r="W67" s="74">
        <v>0</v>
      </c>
      <c r="Y67" s="1261"/>
      <c r="Z67" s="79">
        <v>44652</v>
      </c>
      <c r="AB67" s="81">
        <v>45016</v>
      </c>
      <c r="AD67">
        <v>0</v>
      </c>
      <c r="AE67" s="74">
        <v>0</v>
      </c>
      <c r="AG67" s="1261"/>
      <c r="AH67" s="79">
        <v>44652</v>
      </c>
      <c r="AJ67" s="81">
        <v>45016</v>
      </c>
      <c r="AL67">
        <v>0</v>
      </c>
      <c r="AM67" s="74">
        <v>0</v>
      </c>
      <c r="AO67" s="1261"/>
      <c r="AP67" s="79">
        <v>44652</v>
      </c>
      <c r="AR67" s="81">
        <v>45016</v>
      </c>
      <c r="AT67">
        <v>0</v>
      </c>
      <c r="AU67" s="74">
        <v>0</v>
      </c>
    </row>
    <row r="68" spans="1:47">
      <c r="A68" s="1261"/>
      <c r="B68" s="80"/>
      <c r="C68" s="75"/>
      <c r="D68" s="83"/>
      <c r="E68" s="75"/>
      <c r="F68" s="75"/>
      <c r="G68" s="76"/>
      <c r="I68" s="1261"/>
      <c r="J68" s="80"/>
      <c r="K68" s="75"/>
      <c r="L68" s="83"/>
      <c r="M68" s="75"/>
      <c r="N68" s="75"/>
      <c r="O68" s="76"/>
      <c r="Q68" s="1261"/>
      <c r="R68" s="80"/>
      <c r="S68" s="75"/>
      <c r="T68" s="83"/>
      <c r="U68" s="75"/>
      <c r="V68" s="75"/>
      <c r="W68" s="76"/>
      <c r="Y68" s="1261"/>
      <c r="Z68" s="80"/>
      <c r="AA68" s="75"/>
      <c r="AB68" s="83"/>
      <c r="AC68" s="75"/>
      <c r="AD68" s="75"/>
      <c r="AE68" s="76"/>
      <c r="AG68" s="1261"/>
      <c r="AH68" s="80"/>
      <c r="AI68" s="75"/>
      <c r="AJ68" s="83"/>
      <c r="AK68" s="75"/>
      <c r="AL68" s="75"/>
      <c r="AM68" s="76"/>
      <c r="AO68" s="1261"/>
      <c r="AP68" s="80"/>
      <c r="AQ68" s="75"/>
      <c r="AR68" s="83"/>
      <c r="AS68" s="75"/>
      <c r="AT68" s="75"/>
      <c r="AU68" s="76"/>
    </row>
    <row r="69" spans="1:47">
      <c r="A69" s="1261">
        <v>7</v>
      </c>
      <c r="B69" s="78" t="s">
        <v>552</v>
      </c>
      <c r="C69" s="72"/>
      <c r="D69" s="82" t="s">
        <v>553</v>
      </c>
      <c r="E69" s="72"/>
      <c r="F69" s="72" t="s">
        <v>550</v>
      </c>
      <c r="G69" s="73" t="s">
        <v>551</v>
      </c>
      <c r="I69" s="1261">
        <v>7</v>
      </c>
      <c r="J69" s="78" t="s">
        <v>552</v>
      </c>
      <c r="K69" s="72"/>
      <c r="L69" s="82" t="s">
        <v>553</v>
      </c>
      <c r="M69" s="72"/>
      <c r="N69" s="72" t="s">
        <v>550</v>
      </c>
      <c r="O69" s="73" t="s">
        <v>551</v>
      </c>
      <c r="Q69" s="1261">
        <v>7</v>
      </c>
      <c r="R69" s="78" t="s">
        <v>552</v>
      </c>
      <c r="S69" s="72"/>
      <c r="T69" s="82" t="s">
        <v>553</v>
      </c>
      <c r="U69" s="72"/>
      <c r="V69" s="72" t="s">
        <v>550</v>
      </c>
      <c r="W69" s="73" t="s">
        <v>551</v>
      </c>
      <c r="Y69" s="1261">
        <v>7</v>
      </c>
      <c r="Z69" s="78" t="s">
        <v>552</v>
      </c>
      <c r="AA69" s="72"/>
      <c r="AB69" s="82" t="s">
        <v>553</v>
      </c>
      <c r="AC69" s="72"/>
      <c r="AD69" s="72" t="s">
        <v>550</v>
      </c>
      <c r="AE69" s="73" t="s">
        <v>551</v>
      </c>
      <c r="AG69" s="1261">
        <v>7</v>
      </c>
      <c r="AH69" s="78" t="s">
        <v>552</v>
      </c>
      <c r="AI69" s="72"/>
      <c r="AJ69" s="82" t="s">
        <v>553</v>
      </c>
      <c r="AK69" s="72"/>
      <c r="AL69" s="72" t="s">
        <v>550</v>
      </c>
      <c r="AM69" s="73" t="s">
        <v>551</v>
      </c>
      <c r="AO69" s="1261">
        <v>7</v>
      </c>
      <c r="AP69" s="78" t="s">
        <v>552</v>
      </c>
      <c r="AQ69" s="72"/>
      <c r="AR69" s="82" t="s">
        <v>553</v>
      </c>
      <c r="AS69" s="72"/>
      <c r="AT69" s="72" t="s">
        <v>550</v>
      </c>
      <c r="AU69" s="73" t="s">
        <v>551</v>
      </c>
    </row>
    <row r="70" spans="1:47">
      <c r="A70" s="1261"/>
      <c r="B70" s="79"/>
      <c r="G70" s="74"/>
      <c r="I70" s="1261"/>
      <c r="J70" s="79"/>
      <c r="O70" s="74"/>
      <c r="Q70" s="1261"/>
      <c r="R70" s="79"/>
      <c r="W70" s="74"/>
      <c r="Y70" s="1261"/>
      <c r="Z70" s="79"/>
      <c r="AE70" s="74"/>
      <c r="AG70" s="1261"/>
      <c r="AH70" s="79"/>
      <c r="AM70" s="74"/>
      <c r="AO70" s="1261"/>
      <c r="AP70" s="79"/>
      <c r="AU70" s="74"/>
    </row>
    <row r="71" spans="1:47">
      <c r="A71" s="1261"/>
      <c r="B71" s="79">
        <v>45017</v>
      </c>
      <c r="D71" s="81">
        <v>45382</v>
      </c>
      <c r="F71">
        <v>0</v>
      </c>
      <c r="G71" s="74">
        <v>0</v>
      </c>
      <c r="I71" s="1261"/>
      <c r="J71" s="79">
        <v>45017</v>
      </c>
      <c r="L71" s="81">
        <v>45382</v>
      </c>
      <c r="N71">
        <v>0</v>
      </c>
      <c r="O71" s="74">
        <v>0</v>
      </c>
      <c r="Q71" s="1261"/>
      <c r="R71" s="79">
        <v>45017</v>
      </c>
      <c r="T71" s="81">
        <v>45382</v>
      </c>
      <c r="V71">
        <v>0</v>
      </c>
      <c r="W71" s="74">
        <v>0</v>
      </c>
      <c r="Y71" s="1261"/>
      <c r="Z71" s="79">
        <v>45017</v>
      </c>
      <c r="AB71" s="81">
        <v>45382</v>
      </c>
      <c r="AD71">
        <v>0</v>
      </c>
      <c r="AE71" s="74">
        <v>0</v>
      </c>
      <c r="AG71" s="1261"/>
      <c r="AH71" s="79">
        <v>45017</v>
      </c>
      <c r="AJ71" s="81">
        <v>45382</v>
      </c>
      <c r="AL71">
        <v>0</v>
      </c>
      <c r="AM71" s="74">
        <v>0</v>
      </c>
      <c r="AO71" s="1261"/>
      <c r="AP71" s="79">
        <v>45017</v>
      </c>
      <c r="AR71" s="81">
        <v>45382</v>
      </c>
      <c r="AT71">
        <v>0</v>
      </c>
      <c r="AU71" s="74">
        <v>0</v>
      </c>
    </row>
    <row r="72" spans="1:47">
      <c r="A72" s="1261"/>
      <c r="B72" s="79"/>
      <c r="G72" s="74"/>
      <c r="I72" s="1261"/>
      <c r="J72" s="79"/>
      <c r="O72" s="74"/>
      <c r="Q72" s="1261"/>
      <c r="R72" s="79"/>
      <c r="W72" s="74"/>
      <c r="Y72" s="1261"/>
      <c r="Z72" s="79"/>
      <c r="AE72" s="74"/>
      <c r="AG72" s="1261"/>
      <c r="AH72" s="79"/>
      <c r="AM72" s="74"/>
      <c r="AO72" s="1261"/>
      <c r="AP72" s="79"/>
      <c r="AU72" s="74"/>
    </row>
    <row r="73" spans="1:47">
      <c r="A73" s="1261"/>
      <c r="B73" s="79" t="s">
        <v>552</v>
      </c>
      <c r="D73" s="81" t="s">
        <v>553</v>
      </c>
      <c r="F73" t="s">
        <v>550</v>
      </c>
      <c r="G73" s="74" t="s">
        <v>551</v>
      </c>
      <c r="I73" s="1261"/>
      <c r="J73" s="79" t="s">
        <v>552</v>
      </c>
      <c r="L73" s="81" t="s">
        <v>553</v>
      </c>
      <c r="N73" t="s">
        <v>550</v>
      </c>
      <c r="O73" s="74" t="s">
        <v>551</v>
      </c>
      <c r="Q73" s="1261"/>
      <c r="R73" s="79" t="s">
        <v>552</v>
      </c>
      <c r="T73" s="81" t="s">
        <v>553</v>
      </c>
      <c r="V73" t="s">
        <v>550</v>
      </c>
      <c r="W73" s="74" t="s">
        <v>551</v>
      </c>
      <c r="Y73" s="1261"/>
      <c r="Z73" s="79" t="s">
        <v>552</v>
      </c>
      <c r="AB73" s="81" t="s">
        <v>553</v>
      </c>
      <c r="AD73" t="s">
        <v>550</v>
      </c>
      <c r="AE73" s="74" t="s">
        <v>551</v>
      </c>
      <c r="AG73" s="1261"/>
      <c r="AH73" s="79" t="s">
        <v>552</v>
      </c>
      <c r="AJ73" s="81" t="s">
        <v>553</v>
      </c>
      <c r="AL73" t="s">
        <v>550</v>
      </c>
      <c r="AM73" s="74" t="s">
        <v>551</v>
      </c>
      <c r="AO73" s="1261"/>
      <c r="AP73" s="79" t="s">
        <v>552</v>
      </c>
      <c r="AR73" s="81" t="s">
        <v>553</v>
      </c>
      <c r="AT73" t="s">
        <v>550</v>
      </c>
      <c r="AU73" s="74" t="s">
        <v>551</v>
      </c>
    </row>
    <row r="74" spans="1:47">
      <c r="A74" s="1261"/>
      <c r="B74" s="79"/>
      <c r="G74" s="74"/>
      <c r="I74" s="1261"/>
      <c r="J74" s="79"/>
      <c r="O74" s="74"/>
      <c r="Q74" s="1261"/>
      <c r="R74" s="79"/>
      <c r="W74" s="74"/>
      <c r="Y74" s="1261"/>
      <c r="Z74" s="79"/>
      <c r="AE74" s="74"/>
      <c r="AG74" s="1261"/>
      <c r="AH74" s="79"/>
      <c r="AM74" s="74"/>
      <c r="AO74" s="1261"/>
      <c r="AP74" s="79"/>
      <c r="AU74" s="74"/>
    </row>
    <row r="75" spans="1:47">
      <c r="A75" s="1261"/>
      <c r="B75" s="79">
        <v>44652</v>
      </c>
      <c r="D75" s="81">
        <v>45016</v>
      </c>
      <c r="F75">
        <v>0</v>
      </c>
      <c r="G75" s="74">
        <v>0</v>
      </c>
      <c r="I75" s="1261"/>
      <c r="J75" s="79">
        <v>44652</v>
      </c>
      <c r="L75" s="81">
        <v>45016</v>
      </c>
      <c r="N75">
        <v>0</v>
      </c>
      <c r="O75" s="74">
        <v>0</v>
      </c>
      <c r="Q75" s="1261"/>
      <c r="R75" s="79">
        <v>44652</v>
      </c>
      <c r="T75" s="81">
        <v>45016</v>
      </c>
      <c r="V75">
        <v>0</v>
      </c>
      <c r="W75" s="74">
        <v>0</v>
      </c>
      <c r="Y75" s="1261"/>
      <c r="Z75" s="79">
        <v>44652</v>
      </c>
      <c r="AB75" s="81">
        <v>45016</v>
      </c>
      <c r="AD75">
        <v>0</v>
      </c>
      <c r="AE75" s="74">
        <v>0</v>
      </c>
      <c r="AG75" s="1261"/>
      <c r="AH75" s="79">
        <v>44652</v>
      </c>
      <c r="AJ75" s="81">
        <v>45016</v>
      </c>
      <c r="AL75">
        <v>0</v>
      </c>
      <c r="AM75" s="74">
        <v>0</v>
      </c>
      <c r="AO75" s="1261"/>
      <c r="AP75" s="79">
        <v>44652</v>
      </c>
      <c r="AR75" s="81">
        <v>45016</v>
      </c>
      <c r="AT75">
        <v>0</v>
      </c>
      <c r="AU75" s="74">
        <v>0</v>
      </c>
    </row>
    <row r="76" spans="1:47">
      <c r="A76" s="1261"/>
      <c r="B76" s="80"/>
      <c r="C76" s="75"/>
      <c r="D76" s="83"/>
      <c r="E76" s="75"/>
      <c r="F76" s="75"/>
      <c r="G76" s="76"/>
      <c r="I76" s="1261"/>
      <c r="J76" s="80"/>
      <c r="K76" s="75"/>
      <c r="L76" s="83"/>
      <c r="M76" s="75"/>
      <c r="N76" s="75"/>
      <c r="O76" s="76"/>
      <c r="Q76" s="1261"/>
      <c r="R76" s="80"/>
      <c r="S76" s="75"/>
      <c r="T76" s="83"/>
      <c r="U76" s="75"/>
      <c r="V76" s="75"/>
      <c r="W76" s="76"/>
      <c r="Y76" s="1261"/>
      <c r="Z76" s="80"/>
      <c r="AA76" s="75"/>
      <c r="AB76" s="83"/>
      <c r="AC76" s="75"/>
      <c r="AD76" s="75"/>
      <c r="AE76" s="76"/>
      <c r="AG76" s="1261"/>
      <c r="AH76" s="80"/>
      <c r="AI76" s="75"/>
      <c r="AJ76" s="83"/>
      <c r="AK76" s="75"/>
      <c r="AL76" s="75"/>
      <c r="AM76" s="76"/>
      <c r="AO76" s="1261"/>
      <c r="AP76" s="80"/>
      <c r="AQ76" s="75"/>
      <c r="AR76" s="83"/>
      <c r="AS76" s="75"/>
      <c r="AT76" s="75"/>
      <c r="AU76" s="76"/>
    </row>
    <row r="77" spans="1:47">
      <c r="A77" s="1261">
        <v>8</v>
      </c>
      <c r="B77" s="78" t="s">
        <v>552</v>
      </c>
      <c r="C77" s="72"/>
      <c r="D77" s="82" t="s">
        <v>553</v>
      </c>
      <c r="E77" s="72"/>
      <c r="F77" s="72" t="s">
        <v>550</v>
      </c>
      <c r="G77" s="73" t="s">
        <v>551</v>
      </c>
      <c r="I77" s="1261">
        <v>8</v>
      </c>
      <c r="J77" s="78" t="s">
        <v>552</v>
      </c>
      <c r="K77" s="72"/>
      <c r="L77" s="82" t="s">
        <v>553</v>
      </c>
      <c r="M77" s="72"/>
      <c r="N77" s="72" t="s">
        <v>550</v>
      </c>
      <c r="O77" s="73" t="s">
        <v>551</v>
      </c>
      <c r="Q77" s="1261">
        <v>8</v>
      </c>
      <c r="R77" s="78" t="s">
        <v>552</v>
      </c>
      <c r="S77" s="72"/>
      <c r="T77" s="82" t="s">
        <v>553</v>
      </c>
      <c r="U77" s="72"/>
      <c r="V77" s="72" t="s">
        <v>550</v>
      </c>
      <c r="W77" s="73" t="s">
        <v>551</v>
      </c>
      <c r="Y77" s="1261">
        <v>8</v>
      </c>
      <c r="Z77" s="78" t="s">
        <v>552</v>
      </c>
      <c r="AA77" s="72"/>
      <c r="AB77" s="82" t="s">
        <v>553</v>
      </c>
      <c r="AC77" s="72"/>
      <c r="AD77" s="72" t="s">
        <v>550</v>
      </c>
      <c r="AE77" s="73" t="s">
        <v>551</v>
      </c>
      <c r="AG77" s="1261">
        <v>8</v>
      </c>
      <c r="AH77" s="78" t="s">
        <v>552</v>
      </c>
      <c r="AI77" s="72"/>
      <c r="AJ77" s="82" t="s">
        <v>553</v>
      </c>
      <c r="AK77" s="72"/>
      <c r="AL77" s="72" t="s">
        <v>550</v>
      </c>
      <c r="AM77" s="73" t="s">
        <v>551</v>
      </c>
      <c r="AO77" s="1261">
        <v>8</v>
      </c>
      <c r="AP77" s="78" t="s">
        <v>552</v>
      </c>
      <c r="AQ77" s="72"/>
      <c r="AR77" s="82" t="s">
        <v>553</v>
      </c>
      <c r="AS77" s="72"/>
      <c r="AT77" s="72" t="s">
        <v>550</v>
      </c>
      <c r="AU77" s="73" t="s">
        <v>551</v>
      </c>
    </row>
    <row r="78" spans="1:47">
      <c r="A78" s="1261"/>
      <c r="B78" s="79"/>
      <c r="G78" s="74"/>
      <c r="I78" s="1261"/>
      <c r="J78" s="79"/>
      <c r="O78" s="74"/>
      <c r="Q78" s="1261"/>
      <c r="R78" s="79"/>
      <c r="W78" s="74"/>
      <c r="Y78" s="1261"/>
      <c r="Z78" s="79"/>
      <c r="AE78" s="74"/>
      <c r="AG78" s="1261"/>
      <c r="AH78" s="79"/>
      <c r="AM78" s="74"/>
      <c r="AO78" s="1261"/>
      <c r="AP78" s="79"/>
      <c r="AU78" s="74"/>
    </row>
    <row r="79" spans="1:47">
      <c r="A79" s="1261"/>
      <c r="B79" s="79">
        <v>45017</v>
      </c>
      <c r="D79" s="81">
        <v>45382</v>
      </c>
      <c r="F79">
        <v>0</v>
      </c>
      <c r="G79" s="74">
        <v>0</v>
      </c>
      <c r="I79" s="1261"/>
      <c r="J79" s="79">
        <v>45017</v>
      </c>
      <c r="L79" s="81">
        <v>45382</v>
      </c>
      <c r="N79">
        <v>0</v>
      </c>
      <c r="O79" s="74">
        <v>0</v>
      </c>
      <c r="Q79" s="1261"/>
      <c r="R79" s="79">
        <v>45017</v>
      </c>
      <c r="T79" s="81">
        <v>45382</v>
      </c>
      <c r="V79">
        <v>0</v>
      </c>
      <c r="W79" s="74">
        <v>0</v>
      </c>
      <c r="Y79" s="1261"/>
      <c r="Z79" s="79">
        <v>45017</v>
      </c>
      <c r="AB79" s="81">
        <v>45382</v>
      </c>
      <c r="AD79">
        <v>0</v>
      </c>
      <c r="AE79" s="74">
        <v>0</v>
      </c>
      <c r="AG79" s="1261"/>
      <c r="AH79" s="79">
        <v>45017</v>
      </c>
      <c r="AJ79" s="81">
        <v>45382</v>
      </c>
      <c r="AL79">
        <v>0</v>
      </c>
      <c r="AM79" s="74">
        <v>0</v>
      </c>
      <c r="AO79" s="1261"/>
      <c r="AP79" s="79">
        <v>45017</v>
      </c>
      <c r="AR79" s="81">
        <v>45382</v>
      </c>
      <c r="AT79">
        <v>0</v>
      </c>
      <c r="AU79" s="74">
        <v>0</v>
      </c>
    </row>
    <row r="80" spans="1:47">
      <c r="A80" s="1261"/>
      <c r="B80" s="79"/>
      <c r="G80" s="74"/>
      <c r="I80" s="1261"/>
      <c r="J80" s="79"/>
      <c r="O80" s="74"/>
      <c r="Q80" s="1261"/>
      <c r="R80" s="79"/>
      <c r="W80" s="74"/>
      <c r="Y80" s="1261"/>
      <c r="Z80" s="79"/>
      <c r="AE80" s="74"/>
      <c r="AG80" s="1261"/>
      <c r="AH80" s="79"/>
      <c r="AM80" s="74"/>
      <c r="AO80" s="1261"/>
      <c r="AP80" s="79"/>
      <c r="AU80" s="74"/>
    </row>
    <row r="81" spans="1:47">
      <c r="A81" s="1261"/>
      <c r="B81" s="79" t="s">
        <v>552</v>
      </c>
      <c r="D81" s="81" t="s">
        <v>553</v>
      </c>
      <c r="F81" t="s">
        <v>550</v>
      </c>
      <c r="G81" s="74" t="s">
        <v>551</v>
      </c>
      <c r="I81" s="1261"/>
      <c r="J81" s="79" t="s">
        <v>552</v>
      </c>
      <c r="L81" s="81" t="s">
        <v>553</v>
      </c>
      <c r="N81" t="s">
        <v>550</v>
      </c>
      <c r="O81" s="74" t="s">
        <v>551</v>
      </c>
      <c r="Q81" s="1261"/>
      <c r="R81" s="79" t="s">
        <v>552</v>
      </c>
      <c r="T81" s="81" t="s">
        <v>553</v>
      </c>
      <c r="V81" t="s">
        <v>550</v>
      </c>
      <c r="W81" s="74" t="s">
        <v>551</v>
      </c>
      <c r="Y81" s="1261"/>
      <c r="Z81" s="79" t="s">
        <v>552</v>
      </c>
      <c r="AB81" s="81" t="s">
        <v>553</v>
      </c>
      <c r="AD81" t="s">
        <v>550</v>
      </c>
      <c r="AE81" s="74" t="s">
        <v>551</v>
      </c>
      <c r="AG81" s="1261"/>
      <c r="AH81" s="79" t="s">
        <v>552</v>
      </c>
      <c r="AJ81" s="81" t="s">
        <v>553</v>
      </c>
      <c r="AL81" t="s">
        <v>550</v>
      </c>
      <c r="AM81" s="74" t="s">
        <v>551</v>
      </c>
      <c r="AO81" s="1261"/>
      <c r="AP81" s="79" t="s">
        <v>552</v>
      </c>
      <c r="AR81" s="81" t="s">
        <v>553</v>
      </c>
      <c r="AT81" t="s">
        <v>550</v>
      </c>
      <c r="AU81" s="74" t="s">
        <v>551</v>
      </c>
    </row>
    <row r="82" spans="1:47">
      <c r="A82" s="1261"/>
      <c r="B82" s="79"/>
      <c r="G82" s="74"/>
      <c r="I82" s="1261"/>
      <c r="J82" s="79"/>
      <c r="O82" s="74"/>
      <c r="Q82" s="1261"/>
      <c r="R82" s="79"/>
      <c r="W82" s="74"/>
      <c r="Y82" s="1261"/>
      <c r="Z82" s="79"/>
      <c r="AE82" s="74"/>
      <c r="AG82" s="1261"/>
      <c r="AH82" s="79"/>
      <c r="AM82" s="74"/>
      <c r="AO82" s="1261"/>
      <c r="AP82" s="79"/>
      <c r="AU82" s="74"/>
    </row>
    <row r="83" spans="1:47">
      <c r="A83" s="1261"/>
      <c r="B83" s="79">
        <v>44652</v>
      </c>
      <c r="D83" s="81">
        <v>45016</v>
      </c>
      <c r="F83">
        <v>0</v>
      </c>
      <c r="G83" s="74">
        <v>0</v>
      </c>
      <c r="I83" s="1261"/>
      <c r="J83" s="79">
        <v>44652</v>
      </c>
      <c r="L83" s="81">
        <v>45016</v>
      </c>
      <c r="N83">
        <v>0</v>
      </c>
      <c r="O83" s="74">
        <v>0</v>
      </c>
      <c r="Q83" s="1261"/>
      <c r="R83" s="79">
        <v>44652</v>
      </c>
      <c r="T83" s="81">
        <v>45016</v>
      </c>
      <c r="V83">
        <v>0</v>
      </c>
      <c r="W83" s="74">
        <v>0</v>
      </c>
      <c r="Y83" s="1261"/>
      <c r="Z83" s="79">
        <v>44652</v>
      </c>
      <c r="AB83" s="81">
        <v>45016</v>
      </c>
      <c r="AD83">
        <v>0</v>
      </c>
      <c r="AE83" s="74">
        <v>0</v>
      </c>
      <c r="AG83" s="1261"/>
      <c r="AH83" s="79">
        <v>44652</v>
      </c>
      <c r="AJ83" s="81">
        <v>45016</v>
      </c>
      <c r="AL83">
        <v>0</v>
      </c>
      <c r="AM83" s="74">
        <v>0</v>
      </c>
      <c r="AO83" s="1261"/>
      <c r="AP83" s="79">
        <v>44652</v>
      </c>
      <c r="AR83" s="81">
        <v>45016</v>
      </c>
      <c r="AT83">
        <v>0</v>
      </c>
      <c r="AU83" s="74">
        <v>0</v>
      </c>
    </row>
    <row r="84" spans="1:47">
      <c r="A84" s="1261"/>
      <c r="B84" s="80"/>
      <c r="C84" s="75"/>
      <c r="D84" s="83"/>
      <c r="E84" s="75"/>
      <c r="F84" s="75"/>
      <c r="G84" s="76"/>
      <c r="I84" s="1261"/>
      <c r="J84" s="80"/>
      <c r="K84" s="75"/>
      <c r="L84" s="83"/>
      <c r="M84" s="75"/>
      <c r="N84" s="75"/>
      <c r="O84" s="76"/>
      <c r="Q84" s="1261"/>
      <c r="R84" s="80"/>
      <c r="S84" s="75"/>
      <c r="T84" s="83"/>
      <c r="U84" s="75"/>
      <c r="V84" s="75"/>
      <c r="W84" s="76"/>
      <c r="Y84" s="1261"/>
      <c r="Z84" s="80"/>
      <c r="AA84" s="75"/>
      <c r="AB84" s="83"/>
      <c r="AC84" s="75"/>
      <c r="AD84" s="75"/>
      <c r="AE84" s="76"/>
      <c r="AG84" s="1261"/>
      <c r="AH84" s="80"/>
      <c r="AI84" s="75"/>
      <c r="AJ84" s="83"/>
      <c r="AK84" s="75"/>
      <c r="AL84" s="75"/>
      <c r="AM84" s="76"/>
      <c r="AO84" s="1261"/>
      <c r="AP84" s="80"/>
      <c r="AQ84" s="75"/>
      <c r="AR84" s="83"/>
      <c r="AS84" s="75"/>
      <c r="AT84" s="75"/>
      <c r="AU84" s="76"/>
    </row>
    <row r="85" spans="1:47">
      <c r="A85" s="1261">
        <v>9</v>
      </c>
      <c r="B85" s="78" t="s">
        <v>552</v>
      </c>
      <c r="C85" s="72"/>
      <c r="D85" s="82" t="s">
        <v>553</v>
      </c>
      <c r="E85" s="72"/>
      <c r="F85" s="72" t="s">
        <v>550</v>
      </c>
      <c r="G85" s="73" t="s">
        <v>551</v>
      </c>
      <c r="I85" s="1261">
        <v>9</v>
      </c>
      <c r="J85" s="78" t="s">
        <v>552</v>
      </c>
      <c r="K85" s="72"/>
      <c r="L85" s="82" t="s">
        <v>553</v>
      </c>
      <c r="M85" s="72"/>
      <c r="N85" s="72" t="s">
        <v>550</v>
      </c>
      <c r="O85" s="73" t="s">
        <v>551</v>
      </c>
      <c r="Q85" s="1261">
        <v>9</v>
      </c>
      <c r="R85" s="78" t="s">
        <v>552</v>
      </c>
      <c r="S85" s="72"/>
      <c r="T85" s="82" t="s">
        <v>553</v>
      </c>
      <c r="U85" s="72"/>
      <c r="V85" s="72" t="s">
        <v>550</v>
      </c>
      <c r="W85" s="73" t="s">
        <v>551</v>
      </c>
      <c r="Y85" s="1261">
        <v>9</v>
      </c>
      <c r="Z85" s="78" t="s">
        <v>552</v>
      </c>
      <c r="AA85" s="72"/>
      <c r="AB85" s="82" t="s">
        <v>553</v>
      </c>
      <c r="AC85" s="72"/>
      <c r="AD85" s="72" t="s">
        <v>550</v>
      </c>
      <c r="AE85" s="73" t="s">
        <v>551</v>
      </c>
      <c r="AG85" s="1261">
        <v>9</v>
      </c>
      <c r="AH85" s="78" t="s">
        <v>552</v>
      </c>
      <c r="AI85" s="72"/>
      <c r="AJ85" s="82" t="s">
        <v>553</v>
      </c>
      <c r="AK85" s="72"/>
      <c r="AL85" s="72" t="s">
        <v>550</v>
      </c>
      <c r="AM85" s="73" t="s">
        <v>551</v>
      </c>
      <c r="AO85" s="1261">
        <v>9</v>
      </c>
      <c r="AP85" s="78" t="s">
        <v>552</v>
      </c>
      <c r="AQ85" s="72"/>
      <c r="AR85" s="82" t="s">
        <v>553</v>
      </c>
      <c r="AS85" s="72"/>
      <c r="AT85" s="72" t="s">
        <v>550</v>
      </c>
      <c r="AU85" s="73" t="s">
        <v>551</v>
      </c>
    </row>
    <row r="86" spans="1:47">
      <c r="A86" s="1261"/>
      <c r="B86" s="79"/>
      <c r="G86" s="74"/>
      <c r="I86" s="1261"/>
      <c r="J86" s="79"/>
      <c r="O86" s="74"/>
      <c r="Q86" s="1261"/>
      <c r="R86" s="79"/>
      <c r="W86" s="74"/>
      <c r="Y86" s="1261"/>
      <c r="Z86" s="79"/>
      <c r="AE86" s="74"/>
      <c r="AG86" s="1261"/>
      <c r="AH86" s="79"/>
      <c r="AM86" s="74"/>
      <c r="AO86" s="1261"/>
      <c r="AP86" s="79"/>
      <c r="AU86" s="74"/>
    </row>
    <row r="87" spans="1:47">
      <c r="A87" s="1261"/>
      <c r="B87" s="79">
        <v>45017</v>
      </c>
      <c r="D87" s="81">
        <v>45382</v>
      </c>
      <c r="F87">
        <v>0</v>
      </c>
      <c r="G87" s="74">
        <v>0</v>
      </c>
      <c r="I87" s="1261"/>
      <c r="J87" s="79">
        <v>45017</v>
      </c>
      <c r="L87" s="81">
        <v>45382</v>
      </c>
      <c r="N87">
        <v>0</v>
      </c>
      <c r="O87" s="74">
        <v>0</v>
      </c>
      <c r="Q87" s="1261"/>
      <c r="R87" s="79">
        <v>45017</v>
      </c>
      <c r="T87" s="81">
        <v>45382</v>
      </c>
      <c r="V87">
        <v>0</v>
      </c>
      <c r="W87" s="74">
        <v>0</v>
      </c>
      <c r="Y87" s="1261"/>
      <c r="Z87" s="79">
        <v>45017</v>
      </c>
      <c r="AB87" s="81">
        <v>45382</v>
      </c>
      <c r="AD87">
        <v>0</v>
      </c>
      <c r="AE87" s="74">
        <v>0</v>
      </c>
      <c r="AG87" s="1261"/>
      <c r="AH87" s="79">
        <v>45017</v>
      </c>
      <c r="AJ87" s="81">
        <v>45382</v>
      </c>
      <c r="AL87">
        <v>0</v>
      </c>
      <c r="AM87" s="74">
        <v>0</v>
      </c>
      <c r="AO87" s="1261"/>
      <c r="AP87" s="79">
        <v>45017</v>
      </c>
      <c r="AR87" s="81">
        <v>45382</v>
      </c>
      <c r="AT87">
        <v>0</v>
      </c>
      <c r="AU87" s="74">
        <v>0</v>
      </c>
    </row>
    <row r="88" spans="1:47">
      <c r="A88" s="1261"/>
      <c r="B88" s="79"/>
      <c r="G88" s="74"/>
      <c r="I88" s="1261"/>
      <c r="J88" s="79"/>
      <c r="O88" s="74"/>
      <c r="Q88" s="1261"/>
      <c r="R88" s="79"/>
      <c r="W88" s="74"/>
      <c r="Y88" s="1261"/>
      <c r="Z88" s="79"/>
      <c r="AE88" s="74"/>
      <c r="AG88" s="1261"/>
      <c r="AH88" s="79"/>
      <c r="AM88" s="74"/>
      <c r="AO88" s="1261"/>
      <c r="AP88" s="79"/>
      <c r="AU88" s="74"/>
    </row>
    <row r="89" spans="1:47">
      <c r="A89" s="1261"/>
      <c r="B89" s="79" t="s">
        <v>552</v>
      </c>
      <c r="D89" s="81" t="s">
        <v>553</v>
      </c>
      <c r="F89" t="s">
        <v>550</v>
      </c>
      <c r="G89" s="74" t="s">
        <v>551</v>
      </c>
      <c r="I89" s="1261"/>
      <c r="J89" s="79" t="s">
        <v>552</v>
      </c>
      <c r="L89" s="81" t="s">
        <v>553</v>
      </c>
      <c r="N89" t="s">
        <v>550</v>
      </c>
      <c r="O89" s="74" t="s">
        <v>551</v>
      </c>
      <c r="Q89" s="1261"/>
      <c r="R89" s="79" t="s">
        <v>552</v>
      </c>
      <c r="T89" s="81" t="s">
        <v>553</v>
      </c>
      <c r="V89" t="s">
        <v>550</v>
      </c>
      <c r="W89" s="74" t="s">
        <v>551</v>
      </c>
      <c r="Y89" s="1261"/>
      <c r="Z89" s="79" t="s">
        <v>552</v>
      </c>
      <c r="AB89" s="81" t="s">
        <v>553</v>
      </c>
      <c r="AD89" t="s">
        <v>550</v>
      </c>
      <c r="AE89" s="74" t="s">
        <v>551</v>
      </c>
      <c r="AG89" s="1261"/>
      <c r="AH89" s="79" t="s">
        <v>552</v>
      </c>
      <c r="AJ89" s="81" t="s">
        <v>553</v>
      </c>
      <c r="AL89" t="s">
        <v>550</v>
      </c>
      <c r="AM89" s="74" t="s">
        <v>551</v>
      </c>
      <c r="AO89" s="1261"/>
      <c r="AP89" s="79" t="s">
        <v>552</v>
      </c>
      <c r="AR89" s="81" t="s">
        <v>553</v>
      </c>
      <c r="AT89" t="s">
        <v>550</v>
      </c>
      <c r="AU89" s="74" t="s">
        <v>551</v>
      </c>
    </row>
    <row r="90" spans="1:47">
      <c r="A90" s="1261"/>
      <c r="B90" s="79"/>
      <c r="G90" s="74"/>
      <c r="I90" s="1261"/>
      <c r="J90" s="79"/>
      <c r="O90" s="74"/>
      <c r="Q90" s="1261"/>
      <c r="R90" s="79"/>
      <c r="W90" s="74"/>
      <c r="Y90" s="1261"/>
      <c r="Z90" s="79"/>
      <c r="AE90" s="74"/>
      <c r="AG90" s="1261"/>
      <c r="AH90" s="79"/>
      <c r="AM90" s="74"/>
      <c r="AO90" s="1261"/>
      <c r="AP90" s="79"/>
      <c r="AU90" s="74"/>
    </row>
    <row r="91" spans="1:47">
      <c r="A91" s="1261"/>
      <c r="B91" s="79">
        <v>44652</v>
      </c>
      <c r="D91" s="81">
        <v>45016</v>
      </c>
      <c r="F91">
        <v>0</v>
      </c>
      <c r="G91" s="74">
        <v>0</v>
      </c>
      <c r="I91" s="1261"/>
      <c r="J91" s="79">
        <v>44652</v>
      </c>
      <c r="L91" s="81">
        <v>45016</v>
      </c>
      <c r="N91">
        <v>0</v>
      </c>
      <c r="O91" s="74">
        <v>0</v>
      </c>
      <c r="Q91" s="1261"/>
      <c r="R91" s="79">
        <v>44652</v>
      </c>
      <c r="T91" s="81">
        <v>45016</v>
      </c>
      <c r="V91">
        <v>0</v>
      </c>
      <c r="W91" s="74">
        <v>0</v>
      </c>
      <c r="Y91" s="1261"/>
      <c r="Z91" s="79">
        <v>44652</v>
      </c>
      <c r="AB91" s="81">
        <v>45016</v>
      </c>
      <c r="AD91">
        <v>0</v>
      </c>
      <c r="AE91" s="74">
        <v>0</v>
      </c>
      <c r="AG91" s="1261"/>
      <c r="AH91" s="79">
        <v>44652</v>
      </c>
      <c r="AJ91" s="81">
        <v>45016</v>
      </c>
      <c r="AL91">
        <v>0</v>
      </c>
      <c r="AM91" s="74">
        <v>0</v>
      </c>
      <c r="AO91" s="1261"/>
      <c r="AP91" s="79">
        <v>44652</v>
      </c>
      <c r="AR91" s="81">
        <v>45016</v>
      </c>
      <c r="AT91">
        <v>0</v>
      </c>
      <c r="AU91" s="74">
        <v>0</v>
      </c>
    </row>
    <row r="92" spans="1:47">
      <c r="A92" s="1261"/>
      <c r="B92" s="80"/>
      <c r="C92" s="75"/>
      <c r="D92" s="83"/>
      <c r="E92" s="75"/>
      <c r="F92" s="75"/>
      <c r="G92" s="76"/>
      <c r="I92" s="1261"/>
      <c r="J92" s="80"/>
      <c r="K92" s="75"/>
      <c r="L92" s="83"/>
      <c r="M92" s="75"/>
      <c r="N92" s="75"/>
      <c r="O92" s="76"/>
      <c r="Q92" s="1261"/>
      <c r="R92" s="80"/>
      <c r="S92" s="75"/>
      <c r="T92" s="83"/>
      <c r="U92" s="75"/>
      <c r="V92" s="75"/>
      <c r="W92" s="76"/>
      <c r="Y92" s="1261"/>
      <c r="Z92" s="80"/>
      <c r="AA92" s="75"/>
      <c r="AB92" s="83"/>
      <c r="AC92" s="75"/>
      <c r="AD92" s="75"/>
      <c r="AE92" s="76"/>
      <c r="AG92" s="1261"/>
      <c r="AH92" s="80"/>
      <c r="AI92" s="75"/>
      <c r="AJ92" s="83"/>
      <c r="AK92" s="75"/>
      <c r="AL92" s="75"/>
      <c r="AM92" s="76"/>
      <c r="AO92" s="1261"/>
      <c r="AP92" s="80"/>
      <c r="AQ92" s="75"/>
      <c r="AR92" s="83"/>
      <c r="AS92" s="75"/>
      <c r="AT92" s="75"/>
      <c r="AU92" s="76"/>
    </row>
    <row r="93" spans="1:47">
      <c r="A93" s="1261">
        <v>10</v>
      </c>
      <c r="B93" s="78" t="s">
        <v>552</v>
      </c>
      <c r="C93" s="72"/>
      <c r="D93" s="82" t="s">
        <v>553</v>
      </c>
      <c r="E93" s="72"/>
      <c r="F93" s="72" t="s">
        <v>550</v>
      </c>
      <c r="G93" s="73" t="s">
        <v>551</v>
      </c>
      <c r="I93" s="1261">
        <v>10</v>
      </c>
      <c r="J93" s="78" t="s">
        <v>552</v>
      </c>
      <c r="K93" s="72"/>
      <c r="L93" s="82" t="s">
        <v>553</v>
      </c>
      <c r="M93" s="72"/>
      <c r="N93" s="72" t="s">
        <v>550</v>
      </c>
      <c r="O93" s="73" t="s">
        <v>551</v>
      </c>
      <c r="Q93" s="1261">
        <v>10</v>
      </c>
      <c r="R93" s="78" t="s">
        <v>552</v>
      </c>
      <c r="S93" s="72"/>
      <c r="T93" s="82" t="s">
        <v>553</v>
      </c>
      <c r="U93" s="72"/>
      <c r="V93" s="72" t="s">
        <v>550</v>
      </c>
      <c r="W93" s="73" t="s">
        <v>551</v>
      </c>
      <c r="Y93" s="1261">
        <v>10</v>
      </c>
      <c r="Z93" s="78" t="s">
        <v>552</v>
      </c>
      <c r="AA93" s="72"/>
      <c r="AB93" s="82" t="s">
        <v>553</v>
      </c>
      <c r="AC93" s="72"/>
      <c r="AD93" s="72" t="s">
        <v>550</v>
      </c>
      <c r="AE93" s="73" t="s">
        <v>551</v>
      </c>
      <c r="AG93" s="1261">
        <v>10</v>
      </c>
      <c r="AH93" s="78" t="s">
        <v>552</v>
      </c>
      <c r="AI93" s="72"/>
      <c r="AJ93" s="82" t="s">
        <v>553</v>
      </c>
      <c r="AK93" s="72"/>
      <c r="AL93" s="72" t="s">
        <v>550</v>
      </c>
      <c r="AM93" s="73" t="s">
        <v>551</v>
      </c>
      <c r="AO93" s="1261">
        <v>10</v>
      </c>
      <c r="AP93" s="78" t="s">
        <v>552</v>
      </c>
      <c r="AQ93" s="72"/>
      <c r="AR93" s="82" t="s">
        <v>553</v>
      </c>
      <c r="AS93" s="72"/>
      <c r="AT93" s="72" t="s">
        <v>550</v>
      </c>
      <c r="AU93" s="73" t="s">
        <v>551</v>
      </c>
    </row>
    <row r="94" spans="1:47">
      <c r="A94" s="1261"/>
      <c r="B94" s="79"/>
      <c r="G94" s="74"/>
      <c r="I94" s="1261"/>
      <c r="J94" s="79"/>
      <c r="O94" s="74"/>
      <c r="Q94" s="1261"/>
      <c r="R94" s="79"/>
      <c r="W94" s="74"/>
      <c r="Y94" s="1261"/>
      <c r="Z94" s="79"/>
      <c r="AE94" s="74"/>
      <c r="AG94" s="1261"/>
      <c r="AH94" s="79"/>
      <c r="AM94" s="74"/>
      <c r="AO94" s="1261"/>
      <c r="AP94" s="79"/>
      <c r="AU94" s="74"/>
    </row>
    <row r="95" spans="1:47">
      <c r="A95" s="1261"/>
      <c r="B95" s="79">
        <v>45017</v>
      </c>
      <c r="D95" s="81">
        <v>45382</v>
      </c>
      <c r="F95">
        <v>0</v>
      </c>
      <c r="G95" s="74">
        <v>0</v>
      </c>
      <c r="I95" s="1261"/>
      <c r="J95" s="79">
        <v>45017</v>
      </c>
      <c r="L95" s="81">
        <v>45382</v>
      </c>
      <c r="N95">
        <v>0</v>
      </c>
      <c r="O95" s="74">
        <v>0</v>
      </c>
      <c r="Q95" s="1261"/>
      <c r="R95" s="79">
        <v>45017</v>
      </c>
      <c r="T95" s="81">
        <v>45382</v>
      </c>
      <c r="V95">
        <v>0</v>
      </c>
      <c r="W95" s="74">
        <v>0</v>
      </c>
      <c r="Y95" s="1261"/>
      <c r="Z95" s="79">
        <v>45017</v>
      </c>
      <c r="AB95" s="81">
        <v>45382</v>
      </c>
      <c r="AD95">
        <v>0</v>
      </c>
      <c r="AE95" s="74">
        <v>0</v>
      </c>
      <c r="AG95" s="1261"/>
      <c r="AH95" s="79">
        <v>45017</v>
      </c>
      <c r="AJ95" s="81">
        <v>45382</v>
      </c>
      <c r="AL95">
        <v>0</v>
      </c>
      <c r="AM95" s="74">
        <v>0</v>
      </c>
      <c r="AO95" s="1261"/>
      <c r="AP95" s="79">
        <v>45017</v>
      </c>
      <c r="AR95" s="81">
        <v>45382</v>
      </c>
      <c r="AT95">
        <v>0</v>
      </c>
      <c r="AU95" s="74">
        <v>0</v>
      </c>
    </row>
    <row r="96" spans="1:47">
      <c r="A96" s="1261"/>
      <c r="B96" s="79"/>
      <c r="G96" s="74"/>
      <c r="I96" s="1261"/>
      <c r="J96" s="79"/>
      <c r="O96" s="74"/>
      <c r="Q96" s="1261"/>
      <c r="R96" s="79"/>
      <c r="W96" s="74"/>
      <c r="Y96" s="1261"/>
      <c r="Z96" s="79"/>
      <c r="AE96" s="74"/>
      <c r="AG96" s="1261"/>
      <c r="AH96" s="79"/>
      <c r="AM96" s="74"/>
      <c r="AO96" s="1261"/>
      <c r="AP96" s="79"/>
      <c r="AU96" s="74"/>
    </row>
    <row r="97" spans="1:47">
      <c r="A97" s="1261"/>
      <c r="B97" s="79" t="s">
        <v>552</v>
      </c>
      <c r="D97" s="81" t="s">
        <v>553</v>
      </c>
      <c r="F97" t="s">
        <v>550</v>
      </c>
      <c r="G97" s="74" t="s">
        <v>551</v>
      </c>
      <c r="I97" s="1261"/>
      <c r="J97" s="79" t="s">
        <v>552</v>
      </c>
      <c r="L97" s="81" t="s">
        <v>553</v>
      </c>
      <c r="N97" t="s">
        <v>550</v>
      </c>
      <c r="O97" s="74" t="s">
        <v>551</v>
      </c>
      <c r="Q97" s="1261"/>
      <c r="R97" s="79" t="s">
        <v>552</v>
      </c>
      <c r="T97" s="81" t="s">
        <v>553</v>
      </c>
      <c r="V97" t="s">
        <v>550</v>
      </c>
      <c r="W97" s="74" t="s">
        <v>551</v>
      </c>
      <c r="Y97" s="1261"/>
      <c r="Z97" s="79" t="s">
        <v>552</v>
      </c>
      <c r="AB97" s="81" t="s">
        <v>553</v>
      </c>
      <c r="AD97" t="s">
        <v>550</v>
      </c>
      <c r="AE97" s="74" t="s">
        <v>551</v>
      </c>
      <c r="AG97" s="1261"/>
      <c r="AH97" s="79" t="s">
        <v>552</v>
      </c>
      <c r="AJ97" s="81" t="s">
        <v>553</v>
      </c>
      <c r="AL97" t="s">
        <v>550</v>
      </c>
      <c r="AM97" s="74" t="s">
        <v>551</v>
      </c>
      <c r="AO97" s="1261"/>
      <c r="AP97" s="79" t="s">
        <v>552</v>
      </c>
      <c r="AR97" s="81" t="s">
        <v>553</v>
      </c>
      <c r="AT97" t="s">
        <v>550</v>
      </c>
      <c r="AU97" s="74" t="s">
        <v>551</v>
      </c>
    </row>
    <row r="98" spans="1:47">
      <c r="A98" s="1261"/>
      <c r="B98" s="79"/>
      <c r="G98" s="74"/>
      <c r="I98" s="1261"/>
      <c r="J98" s="79"/>
      <c r="O98" s="74"/>
      <c r="Q98" s="1261"/>
      <c r="R98" s="79"/>
      <c r="W98" s="74"/>
      <c r="Y98" s="1261"/>
      <c r="Z98" s="79"/>
      <c r="AE98" s="74"/>
      <c r="AG98" s="1261"/>
      <c r="AH98" s="79"/>
      <c r="AM98" s="74"/>
      <c r="AO98" s="1261"/>
      <c r="AP98" s="79"/>
      <c r="AU98" s="74"/>
    </row>
    <row r="99" spans="1:47">
      <c r="A99" s="1261"/>
      <c r="B99" s="79">
        <v>44652</v>
      </c>
      <c r="D99" s="81">
        <v>45016</v>
      </c>
      <c r="F99">
        <v>0</v>
      </c>
      <c r="G99" s="74">
        <v>0</v>
      </c>
      <c r="I99" s="1261"/>
      <c r="J99" s="79">
        <v>44652</v>
      </c>
      <c r="L99" s="81">
        <v>45016</v>
      </c>
      <c r="N99">
        <v>0</v>
      </c>
      <c r="O99" s="74">
        <v>0</v>
      </c>
      <c r="Q99" s="1261"/>
      <c r="R99" s="79">
        <v>44652</v>
      </c>
      <c r="T99" s="81">
        <v>45016</v>
      </c>
      <c r="V99">
        <v>0</v>
      </c>
      <c r="W99" s="74">
        <v>0</v>
      </c>
      <c r="Y99" s="1261"/>
      <c r="Z99" s="79">
        <v>44652</v>
      </c>
      <c r="AB99" s="81">
        <v>45016</v>
      </c>
      <c r="AD99">
        <v>0</v>
      </c>
      <c r="AE99" s="74">
        <v>0</v>
      </c>
      <c r="AG99" s="1261"/>
      <c r="AH99" s="79">
        <v>44652</v>
      </c>
      <c r="AJ99" s="81">
        <v>45016</v>
      </c>
      <c r="AL99">
        <v>0</v>
      </c>
      <c r="AM99" s="74">
        <v>0</v>
      </c>
      <c r="AO99" s="1261"/>
      <c r="AP99" s="79">
        <v>44652</v>
      </c>
      <c r="AR99" s="81">
        <v>45016</v>
      </c>
      <c r="AT99">
        <v>0</v>
      </c>
      <c r="AU99" s="74">
        <v>0</v>
      </c>
    </row>
    <row r="100" spans="1:47">
      <c r="A100" s="1261"/>
      <c r="B100" s="80"/>
      <c r="C100" s="75"/>
      <c r="D100" s="83"/>
      <c r="E100" s="75"/>
      <c r="F100" s="75"/>
      <c r="G100" s="76"/>
      <c r="I100" s="1261"/>
      <c r="J100" s="80"/>
      <c r="K100" s="75"/>
      <c r="L100" s="83"/>
      <c r="M100" s="75"/>
      <c r="N100" s="75"/>
      <c r="O100" s="76"/>
      <c r="Q100" s="1261"/>
      <c r="R100" s="80"/>
      <c r="S100" s="75"/>
      <c r="T100" s="83"/>
      <c r="U100" s="75"/>
      <c r="V100" s="75"/>
      <c r="W100" s="76"/>
      <c r="Y100" s="1261"/>
      <c r="Z100" s="80"/>
      <c r="AA100" s="75"/>
      <c r="AB100" s="83"/>
      <c r="AC100" s="75"/>
      <c r="AD100" s="75"/>
      <c r="AE100" s="76"/>
      <c r="AG100" s="1261"/>
      <c r="AH100" s="80"/>
      <c r="AI100" s="75"/>
      <c r="AJ100" s="83"/>
      <c r="AK100" s="75"/>
      <c r="AL100" s="75"/>
      <c r="AM100" s="76"/>
      <c r="AO100" s="1261"/>
      <c r="AP100" s="80"/>
      <c r="AQ100" s="75"/>
      <c r="AR100" s="83"/>
      <c r="AS100" s="75"/>
      <c r="AT100" s="75"/>
      <c r="AU100" s="76"/>
    </row>
  </sheetData>
  <mergeCells count="68">
    <mergeCell ref="A53:A60"/>
    <mergeCell ref="B1:G2"/>
    <mergeCell ref="A13:A20"/>
    <mergeCell ref="A21:A28"/>
    <mergeCell ref="A29:A36"/>
    <mergeCell ref="A37:A44"/>
    <mergeCell ref="A45:A52"/>
    <mergeCell ref="A4:A11"/>
    <mergeCell ref="I13:I20"/>
    <mergeCell ref="I21:I28"/>
    <mergeCell ref="I29:I36"/>
    <mergeCell ref="I37:I44"/>
    <mergeCell ref="I45:I52"/>
    <mergeCell ref="I85:I92"/>
    <mergeCell ref="I93:I100"/>
    <mergeCell ref="A61:A68"/>
    <mergeCell ref="A69:A76"/>
    <mergeCell ref="A77:A84"/>
    <mergeCell ref="A85:A92"/>
    <mergeCell ref="A93:A100"/>
    <mergeCell ref="Q53:Q60"/>
    <mergeCell ref="I53:I60"/>
    <mergeCell ref="I61:I68"/>
    <mergeCell ref="I69:I76"/>
    <mergeCell ref="I77:I84"/>
    <mergeCell ref="Q13:Q20"/>
    <mergeCell ref="Q21:Q28"/>
    <mergeCell ref="Q29:Q36"/>
    <mergeCell ref="Q37:Q44"/>
    <mergeCell ref="Q45:Q52"/>
    <mergeCell ref="Y13:Y20"/>
    <mergeCell ref="Y21:Y28"/>
    <mergeCell ref="Y29:Y36"/>
    <mergeCell ref="Y37:Y44"/>
    <mergeCell ref="Y45:Y52"/>
    <mergeCell ref="Y93:Y100"/>
    <mergeCell ref="Q61:Q68"/>
    <mergeCell ref="Q69:Q76"/>
    <mergeCell ref="Q77:Q84"/>
    <mergeCell ref="Q85:Q92"/>
    <mergeCell ref="Q93:Q100"/>
    <mergeCell ref="Y53:Y60"/>
    <mergeCell ref="Y61:Y68"/>
    <mergeCell ref="Y69:Y76"/>
    <mergeCell ref="Y77:Y84"/>
    <mergeCell ref="Y85:Y92"/>
    <mergeCell ref="AO85:AO92"/>
    <mergeCell ref="AO93:AO100"/>
    <mergeCell ref="AG61:AG68"/>
    <mergeCell ref="AG69:AG76"/>
    <mergeCell ref="AG77:AG84"/>
    <mergeCell ref="AG85:AG92"/>
    <mergeCell ref="AG93:AG100"/>
    <mergeCell ref="AO53:AO60"/>
    <mergeCell ref="AO61:AO68"/>
    <mergeCell ref="AO69:AO76"/>
    <mergeCell ref="AO77:AO84"/>
    <mergeCell ref="AO13:AO20"/>
    <mergeCell ref="AO21:AO28"/>
    <mergeCell ref="AO29:AO36"/>
    <mergeCell ref="AO37:AO44"/>
    <mergeCell ref="AO45:AO52"/>
    <mergeCell ref="AG53:AG60"/>
    <mergeCell ref="AG13:AG20"/>
    <mergeCell ref="AG21:AG28"/>
    <mergeCell ref="AG29:AG36"/>
    <mergeCell ref="AG37:AG44"/>
    <mergeCell ref="AG45:AG52"/>
  </mergeCells>
  <phoneticPr fontId="1"/>
  <pageMargins left="0.31496062992125984" right="0.31496062992125984" top="0.35433070866141736" bottom="0.35433070866141736" header="0.31496062992125984" footer="0.31496062992125984"/>
  <pageSetup paperSize="9" scale="33" fitToHeight="0" orientation="landscape" horizontalDpi="4294967294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Z100"/>
  <sheetViews>
    <sheetView zoomScale="120" zoomScaleNormal="120" workbookViewId="0">
      <selection activeCell="S95" sqref="S95"/>
    </sheetView>
  </sheetViews>
  <sheetFormatPr baseColWidth="10" defaultColWidth="8.83203125" defaultRowHeight="14"/>
  <sheetData>
    <row r="100" spans="26:26">
      <c r="Z100" s="121" t="s">
        <v>581</v>
      </c>
    </row>
  </sheetData>
  <phoneticPr fontId="1"/>
  <pageMargins left="0.70866141732283472" right="0.70866141732283472" top="0.74803149606299213" bottom="0.74803149606299213" header="0.31496062992125984" footer="0.31496062992125984"/>
  <pageSetup paperSize="43" scale="39" fitToHeight="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注意事項</vt:lpstr>
      <vt:lpstr>BS</vt:lpstr>
      <vt:lpstr>VS</vt:lpstr>
      <vt:lpstr>技能章集計R 年度</vt:lpstr>
      <vt:lpstr>.</vt:lpstr>
      <vt:lpstr>'.'!Print_Area</vt:lpstr>
      <vt:lpstr>BS!Print_Area</vt:lpstr>
      <vt:lpstr>VS!Print_Area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Tsuyoshi Fujihara</cp:lastModifiedBy>
  <cp:lastPrinted>2024-01-27T21:51:52Z</cp:lastPrinted>
  <dcterms:created xsi:type="dcterms:W3CDTF">2018-04-15T17:11:13Z</dcterms:created>
  <dcterms:modified xsi:type="dcterms:W3CDTF">2024-01-27T22:03:32Z</dcterms:modified>
</cp:coreProperties>
</file>